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oject\My Documents\Archive-Research\Statistics\Euthanasia\Belgium\"/>
    </mc:Choice>
  </mc:AlternateContent>
  <bookViews>
    <workbookView xWindow="0" yWindow="0" windowWidth="14370" windowHeight="3930" activeTab="1"/>
  </bookViews>
  <sheets>
    <sheet name="Contents" sheetId="2" r:id="rId1"/>
    <sheet name="Tables" sheetId="1" r:id="rId2"/>
    <sheet name="Charts" sheetId="4" r:id="rId3"/>
    <sheet name="Sources" sheetId="3" r:id="rId4"/>
  </sheets>
  <definedNames>
    <definedName name="Chart_Euthanasia_And_Mortality_All_Causes">Charts!$AC$3:$AN$3</definedName>
    <definedName name="Chart_Euthanasia_Deaths">Charts!$C$3:$N$3</definedName>
    <definedName name="Chart_Euthanasia_Frequency">Charts!$C$82:$N$82</definedName>
    <definedName name="Chart_Euthanasia_Rates">Charts!$P$3:$AA$3</definedName>
    <definedName name="Chart_Number_Physicians_Involved">Charts!$P$40:$AA$40</definedName>
    <definedName name="Chart_PerCent_Physicians_Involved">Charts!$AC$40:$AN$40</definedName>
    <definedName name="Chart_Physicians_Involved_By_Specialty">Charts!$C$40:$N$40</definedName>
    <definedName name="Chart_Review">Charts!$C$123:$N$123</definedName>
    <definedName name="Headiing_Sources_Deaths_in_Belgium">Sources!$A$4</definedName>
    <definedName name="Heading_Sources_Number_of_Physicians_in_Belgium">Sources!$A$25</definedName>
    <definedName name="Headings_Charts_Euthanasia">Charts!$A$3</definedName>
    <definedName name="Headings_Charts_Frequency">Charts!$A$82</definedName>
    <definedName name="Headings_Charts_Physicians_Involved">Charts!$A$40</definedName>
    <definedName name="Headings_Charts_Review">Charts!$A$123</definedName>
    <definedName name="Table_1st_2nd_Other_Consultants">Tables!$J$3:$P$3</definedName>
    <definedName name="Table_All_Deaths">Tables!$D$3</definedName>
    <definedName name="Table_Annual_Average__Caseload">Tables!$V$3</definedName>
    <definedName name="Table_Euthanasia_As_PerCent_All_Deaths">Tables!$H$4:$I$4</definedName>
    <definedName name="Table_Euthanasia_Deaths">Tables!$F$3</definedName>
    <definedName name="Table_Euthanasia_Frequency">Tables!$W$2</definedName>
    <definedName name="Table_Euthansia_Per_100_000_Population">Tables!$G$4</definedName>
    <definedName name="Table_Percent_Physicians_Involved">Tables!$U$3</definedName>
    <definedName name="Table_Physicians_Involved">Tables!$J$2</definedName>
    <definedName name="Table_Review">Tables!$Y$2</definedName>
    <definedName name="Table_Total_Physicians_Involved">Tables!$Q$3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7" i="1" l="1"/>
  <c r="Y16" i="1"/>
  <c r="Y15" i="1"/>
  <c r="Y14" i="1"/>
  <c r="Y13" i="1"/>
  <c r="Y12" i="1"/>
  <c r="Y11" i="1"/>
  <c r="Y10" i="1"/>
  <c r="Y9" i="1"/>
  <c r="Y8" i="1"/>
  <c r="Y7" i="1"/>
  <c r="Y6" i="1"/>
  <c r="Y5" i="1"/>
  <c r="U17" i="1" l="1"/>
  <c r="U16" i="1"/>
  <c r="U15" i="1"/>
  <c r="U14" i="1"/>
  <c r="U13" i="1"/>
  <c r="U12" i="1"/>
  <c r="U11" i="1"/>
  <c r="U10" i="1"/>
  <c r="U9" i="1"/>
  <c r="U8" i="1"/>
  <c r="U7" i="1"/>
  <c r="U6" i="1"/>
  <c r="U5" i="1"/>
  <c r="F39" i="3"/>
  <c r="F38" i="3"/>
  <c r="F37" i="3"/>
  <c r="I37" i="3" s="1"/>
  <c r="F36" i="3"/>
  <c r="F35" i="3"/>
  <c r="I35" i="3" s="1"/>
  <c r="F34" i="3"/>
  <c r="I34" i="3" s="1"/>
  <c r="F33" i="3"/>
  <c r="F32" i="3"/>
  <c r="F31" i="3"/>
  <c r="I31" i="3" s="1"/>
  <c r="F30" i="3"/>
  <c r="F29" i="3"/>
  <c r="I29" i="3" s="1"/>
  <c r="F28" i="3"/>
  <c r="I28" i="3" s="1"/>
  <c r="F27" i="3"/>
  <c r="F26" i="3"/>
  <c r="I26" i="3" s="1"/>
  <c r="I39" i="3"/>
  <c r="I38" i="3"/>
  <c r="I36" i="3"/>
  <c r="I33" i="3"/>
  <c r="I32" i="3"/>
  <c r="I30" i="3"/>
  <c r="I27" i="3"/>
  <c r="S17" i="1" l="1"/>
  <c r="Q17" i="1"/>
  <c r="S16" i="1"/>
  <c r="Q16" i="1"/>
  <c r="R17" i="1"/>
  <c r="R16" i="1"/>
  <c r="H17" i="1"/>
  <c r="D17" i="1"/>
  <c r="E17" i="1"/>
  <c r="G17" i="1"/>
  <c r="W17" i="1"/>
  <c r="X17" i="1"/>
  <c r="G16" i="1"/>
  <c r="W16" i="1"/>
  <c r="X16" i="1"/>
  <c r="T17" i="1" l="1"/>
  <c r="V17" i="1" s="1"/>
  <c r="T16" i="1"/>
  <c r="V16" i="1"/>
  <c r="X5" i="1"/>
  <c r="W5" i="1"/>
  <c r="O17" i="3" l="1"/>
  <c r="H16" i="1" s="1"/>
  <c r="X15" i="1" l="1"/>
  <c r="X14" i="1"/>
  <c r="X13" i="1"/>
  <c r="X12" i="1"/>
  <c r="X11" i="1"/>
  <c r="X10" i="1"/>
  <c r="X9" i="1"/>
  <c r="X8" i="1"/>
  <c r="X7" i="1"/>
  <c r="X6" i="1"/>
  <c r="W15" i="1"/>
  <c r="W14" i="1"/>
  <c r="W13" i="1"/>
  <c r="W12" i="1"/>
  <c r="W11" i="1"/>
  <c r="W10" i="1"/>
  <c r="W9" i="1"/>
  <c r="W8" i="1"/>
  <c r="W7" i="1"/>
  <c r="W6" i="1"/>
  <c r="I11" i="1" l="1"/>
  <c r="I10" i="1"/>
  <c r="I9" i="1"/>
  <c r="I8" i="1"/>
  <c r="I7" i="1"/>
  <c r="I5" i="1"/>
  <c r="I6" i="1"/>
  <c r="O6" i="3"/>
  <c r="D5" i="1" s="1"/>
  <c r="O7" i="3"/>
  <c r="D6" i="1" s="1"/>
  <c r="O8" i="3"/>
  <c r="D7" i="1" s="1"/>
  <c r="O9" i="3"/>
  <c r="H8" i="1" s="1"/>
  <c r="O10" i="3"/>
  <c r="D9" i="1" s="1"/>
  <c r="O11" i="3"/>
  <c r="E10" i="1" s="1"/>
  <c r="O12" i="3"/>
  <c r="D11" i="1" s="1"/>
  <c r="O13" i="3"/>
  <c r="E12" i="1" s="1"/>
  <c r="O14" i="3"/>
  <c r="E13" i="1" s="1"/>
  <c r="O15" i="3"/>
  <c r="D14" i="1" s="1"/>
  <c r="O16" i="3"/>
  <c r="E15" i="1" s="1"/>
  <c r="E16" i="1"/>
  <c r="H5" i="1"/>
  <c r="E6" i="1"/>
  <c r="E7" i="1"/>
  <c r="H11" i="1"/>
  <c r="H14" i="1" l="1"/>
  <c r="D12" i="1"/>
  <c r="E9" i="1"/>
  <c r="D8" i="1"/>
  <c r="D15" i="1"/>
  <c r="D16" i="1"/>
  <c r="D13" i="1"/>
  <c r="D10" i="1"/>
  <c r="E14" i="1"/>
  <c r="E11" i="1"/>
  <c r="E8" i="1"/>
  <c r="E5" i="1"/>
  <c r="H13" i="1"/>
  <c r="H10" i="1"/>
  <c r="H7" i="1"/>
  <c r="H15" i="1"/>
  <c r="H12" i="1"/>
  <c r="H9" i="1"/>
  <c r="H6" i="1"/>
  <c r="G14" i="1"/>
  <c r="G15" i="1"/>
  <c r="S14" i="1"/>
  <c r="R14" i="1"/>
  <c r="Q14" i="1"/>
  <c r="S15" i="1"/>
  <c r="R15" i="1"/>
  <c r="Q15" i="1"/>
  <c r="S7" i="1"/>
  <c r="S8" i="1"/>
  <c r="S9" i="1"/>
  <c r="S10" i="1"/>
  <c r="S11" i="1"/>
  <c r="S12" i="1"/>
  <c r="S13" i="1"/>
  <c r="S5" i="1"/>
  <c r="S6" i="1"/>
  <c r="G5" i="1"/>
  <c r="G6" i="1"/>
  <c r="G7" i="1"/>
  <c r="G8" i="1"/>
  <c r="G9" i="1"/>
  <c r="G10" i="1"/>
  <c r="G11" i="1"/>
  <c r="G12" i="1"/>
  <c r="G13" i="1"/>
  <c r="R5" i="1"/>
  <c r="Q5" i="1"/>
  <c r="R6" i="1"/>
  <c r="Q6" i="1"/>
  <c r="R7" i="1"/>
  <c r="Q7" i="1"/>
  <c r="R8" i="1"/>
  <c r="Q8" i="1"/>
  <c r="R9" i="1"/>
  <c r="Q9" i="1"/>
  <c r="R10" i="1"/>
  <c r="Q10" i="1"/>
  <c r="R11" i="1"/>
  <c r="Q11" i="1"/>
  <c r="R12" i="1"/>
  <c r="Q12" i="1"/>
  <c r="R13" i="1"/>
  <c r="Q13" i="1"/>
  <c r="T12" i="1" l="1"/>
  <c r="T6" i="1"/>
  <c r="T5" i="1"/>
  <c r="T15" i="1"/>
  <c r="T7" i="1"/>
  <c r="T13" i="1"/>
  <c r="T10" i="1"/>
  <c r="T9" i="1"/>
  <c r="T14" i="1"/>
  <c r="T11" i="1"/>
  <c r="T8" i="1"/>
  <c r="V14" i="1" l="1"/>
  <c r="V13" i="1"/>
  <c r="V9" i="1"/>
  <c r="V7" i="1"/>
  <c r="V6" i="1"/>
  <c r="V5" i="1"/>
  <c r="V8" i="1"/>
  <c r="V11" i="1"/>
  <c r="V10" i="1"/>
  <c r="V15" i="1"/>
  <c r="V12" i="1"/>
</calcChain>
</file>

<file path=xl/sharedStrings.xml><?xml version="1.0" encoding="utf-8"?>
<sst xmlns="http://schemas.openxmlformats.org/spreadsheetml/2006/main" count="195" uniqueCount="121">
  <si>
    <t>Year</t>
  </si>
  <si>
    <t>2016</t>
  </si>
  <si>
    <t>2015</t>
  </si>
  <si>
    <t>2014</t>
  </si>
  <si>
    <t>2013</t>
  </si>
  <si>
    <t>2012</t>
  </si>
  <si>
    <t>2011</t>
  </si>
  <si>
    <t>2010</t>
  </si>
  <si>
    <t>2009</t>
  </si>
  <si>
    <t>2008</t>
  </si>
  <si>
    <t>2007</t>
  </si>
  <si>
    <t>2006</t>
  </si>
  <si>
    <t>2005</t>
  </si>
  <si>
    <t>2004</t>
  </si>
  <si>
    <t>2002-2003</t>
  </si>
  <si>
    <t>Palliative Care</t>
  </si>
  <si>
    <t>GPs</t>
  </si>
  <si>
    <t>Specialists</t>
  </si>
  <si>
    <t>Unspecified</t>
  </si>
  <si>
    <t>Psychiatrist</t>
  </si>
  <si>
    <t>Specialist</t>
  </si>
  <si>
    <t>Contents</t>
  </si>
  <si>
    <t>Physicians Involved</t>
  </si>
  <si>
    <t>Percentage Involved</t>
  </si>
  <si>
    <t>Of Belgian Physicians</t>
  </si>
  <si>
    <t>Euthanasia Deaths</t>
  </si>
  <si>
    <t>Non-Obligatory Consultants</t>
  </si>
  <si>
    <t>Antwerp</t>
  </si>
  <si>
    <t>Brussels</t>
  </si>
  <si>
    <t>East Flanders</t>
  </si>
  <si>
    <t>Flemish Brabant</t>
  </si>
  <si>
    <t>Liege</t>
  </si>
  <si>
    <t>Hainaut</t>
  </si>
  <si>
    <t>Limberg</t>
  </si>
  <si>
    <t>Luxembourg</t>
  </si>
  <si>
    <t>West Flanders</t>
  </si>
  <si>
    <t>Namur</t>
  </si>
  <si>
    <t>Walloon</t>
  </si>
  <si>
    <t>Total</t>
  </si>
  <si>
    <t>Deaths in Belgian Provinces</t>
  </si>
  <si>
    <t>Source:</t>
  </si>
  <si>
    <t>Euthanasia Deaths*</t>
  </si>
  <si>
    <t>First Consultant*</t>
  </si>
  <si>
    <t>Second Consultant*</t>
  </si>
  <si>
    <t>Others*</t>
  </si>
  <si>
    <t>Sources:</t>
  </si>
  <si>
    <t>Population**</t>
  </si>
  <si>
    <t>All Deaths</t>
  </si>
  <si>
    <t>Euthanasia Reported as % of All Deaths*</t>
  </si>
  <si>
    <t>*Commission Fédérale de Contrôle et d'Évaluation de l'Euthanasie Bi-annual Reports</t>
  </si>
  <si>
    <t>Total Physicians Involved</t>
  </si>
  <si>
    <t>This work is licensed under a Creative Commons Attribution-NonCommercial 4.0 International License.</t>
  </si>
  <si>
    <t>Table</t>
  </si>
  <si>
    <t>Death Statistics</t>
  </si>
  <si>
    <t>'Belgium</t>
  </si>
  <si>
    <t>Chart</t>
  </si>
  <si>
    <r>
      <rPr>
        <b/>
        <sz val="11"/>
        <color theme="1"/>
        <rFont val="Calibri"/>
        <family val="2"/>
        <scheme val="minor"/>
      </rPr>
      <t>Note:</t>
    </r>
    <r>
      <rPr>
        <sz val="11"/>
        <color theme="1"/>
        <rFont val="Calibri"/>
        <family val="2"/>
        <scheme val="minor"/>
      </rPr>
      <t xml:space="preserve">  These are maximum numbers.  The statistics do not reveal if a physician is involved in more than one death.  Hence, the actual number of physicians involved may be lower, but not higher.</t>
    </r>
  </si>
  <si>
    <t>1st*</t>
  </si>
  <si>
    <t>2nd*</t>
  </si>
  <si>
    <t>Per Involved Physician</t>
  </si>
  <si>
    <t>Frequency</t>
  </si>
  <si>
    <t>Daily</t>
  </si>
  <si>
    <t>Weekly</t>
  </si>
  <si>
    <t xml:space="preserve"> Euthanasia Calc.  % of All Deaths</t>
  </si>
  <si>
    <t>Mortality Per 100,000 Population</t>
  </si>
  <si>
    <t>Euthanasia reported in Belgium</t>
  </si>
  <si>
    <t>Annual Average  Caseload</t>
  </si>
  <si>
    <t>Euthansia Per 100,000 Population</t>
  </si>
  <si>
    <t>Review</t>
  </si>
  <si>
    <t>Hours per Case</t>
  </si>
  <si>
    <t>Time available to review each case</t>
  </si>
  <si>
    <t>Review/Oversight</t>
  </si>
  <si>
    <t>① By one person or one committee.</t>
  </si>
  <si>
    <t>Review①</t>
  </si>
  <si>
    <t>40 hour week
②</t>
  </si>
  <si>
    <r>
      <t xml:space="preserve">Minutes per Case </t>
    </r>
    <r>
      <rPr>
        <b/>
        <sz val="11"/>
        <color theme="3"/>
        <rFont val="Calibri"/>
        <family val="2"/>
      </rPr>
      <t>③</t>
    </r>
  </si>
  <si>
    <t>③ If less than one hour.</t>
  </si>
  <si>
    <r>
      <t xml:space="preserve"> </t>
    </r>
    <r>
      <rPr>
        <sz val="11"/>
        <color theme="1"/>
        <rFont val="Calibri"/>
        <family val="2"/>
      </rPr>
      <t xml:space="preserve">② </t>
    </r>
    <r>
      <rPr>
        <sz val="11"/>
        <color theme="1"/>
        <rFont val="Calibri"/>
        <family val="2"/>
        <scheme val="minor"/>
      </rPr>
      <t>52 weeks, no allowance for statutory holidays, etc.  2002-2003 covers about 15 months (+13 weeks).</t>
    </r>
  </si>
  <si>
    <r>
      <t xml:space="preserve">Euthanasia Cases </t>
    </r>
    <r>
      <rPr>
        <b/>
        <sz val="13"/>
        <color theme="3"/>
        <rFont val="Calibri"/>
        <family val="2"/>
      </rPr>
      <t>②</t>
    </r>
  </si>
  <si>
    <t>**Eurostat: Population on 1 January- Belgium (Accessed 2017-07-31)</t>
  </si>
  <si>
    <t>Eurostat, Deaths by age, sex and NUTS2 Region (Accessed 2017-07-30)</t>
  </si>
  <si>
    <t>Euthanasia</t>
  </si>
  <si>
    <t>EUTHANASIA CHARTS</t>
  </si>
  <si>
    <t>SOURCES</t>
  </si>
  <si>
    <t>Deaths in Belgium</t>
  </si>
  <si>
    <t>Number of Physicians in Belgium</t>
  </si>
  <si>
    <t>Total Deaths</t>
  </si>
  <si>
    <t>Euthanasia &amp; Mortality All Causes Per 100,000 Population</t>
  </si>
  <si>
    <t>By Specialty</t>
  </si>
  <si>
    <t>Total Number Involved</t>
  </si>
  <si>
    <t>% of Physicians Involved</t>
  </si>
  <si>
    <t>Euthanasia Rates: % All Deaths &amp; Per 100,000 Population</t>
  </si>
  <si>
    <t>Sources</t>
  </si>
  <si>
    <t>Frequency  (daily/weekly)</t>
  </si>
  <si>
    <t>First, second and other consultants (2002-2015)</t>
  </si>
  <si>
    <t>Annual average caseload/ involved physician</t>
  </si>
  <si>
    <r>
      <rPr>
        <b/>
        <sz val="11"/>
        <color theme="1"/>
        <rFont val="Calibri"/>
        <family val="2"/>
        <scheme val="minor"/>
      </rPr>
      <t xml:space="preserve">Note: </t>
    </r>
    <r>
      <rPr>
        <sz val="11"/>
        <color theme="1"/>
        <rFont val="Calibri"/>
        <family val="2"/>
        <scheme val="minor"/>
      </rPr>
      <t xml:space="preserve"> These are maximum numbers.  The statistics do not reveal if a physician is involved in more than one death.  Hence, the actual number of physicians involved may be lower, but not higher.</t>
    </r>
  </si>
  <si>
    <t>Physicians involved by speciality</t>
  </si>
  <si>
    <t>GP's*</t>
  </si>
  <si>
    <t>Other Generalists*</t>
  </si>
  <si>
    <t>All Generalist Practitioners*</t>
  </si>
  <si>
    <t>Medical Specialists*</t>
  </si>
  <si>
    <t>General Paediatricians*</t>
  </si>
  <si>
    <t>2002</t>
  </si>
  <si>
    <t>2003</t>
  </si>
  <si>
    <t>Total 2**</t>
  </si>
  <si>
    <t>Total 1*</t>
  </si>
  <si>
    <t>Source</t>
  </si>
  <si>
    <t>**Eurostat Physicians by Sex and Age</t>
  </si>
  <si>
    <t>* Eurostat Physicians by Medical Specialty</t>
  </si>
  <si>
    <t>Commission Fédérale de Contrôle et d'Évaluation de l'Euthanasie Bi-annual Reports (2002-2015)</t>
  </si>
  <si>
    <t xml:space="preserve">All deaths </t>
  </si>
  <si>
    <t xml:space="preserve">Euthanasia deaths </t>
  </si>
  <si>
    <t>Rate/100,000 population</t>
  </si>
  <si>
    <t xml:space="preserve">As % of all deaths </t>
  </si>
  <si>
    <t xml:space="preserve">Euthanasia &amp; mortality from all causes </t>
  </si>
  <si>
    <r>
      <t xml:space="preserve">Murphy S.  </t>
    </r>
    <r>
      <rPr>
        <i/>
        <sz val="10"/>
        <color theme="1"/>
        <rFont val="Calibri"/>
        <family val="2"/>
        <scheme val="minor"/>
      </rPr>
      <t>Euthanasia reported in Belgium: statistics compiled from the Commission Fédérale de Contrôle et d'Évaluation de l'Euthanasie Bi-annual Reports</t>
    </r>
    <r>
      <rPr>
        <sz val="10"/>
        <color theme="1"/>
        <rFont val="Calibri"/>
        <family val="2"/>
        <scheme val="minor"/>
      </rPr>
      <t>.   Protection of Conscience Project, August, 2017.</t>
    </r>
  </si>
  <si>
    <r>
      <rPr>
        <b/>
        <sz val="11"/>
        <color theme="1"/>
        <rFont val="Calibri"/>
        <family val="2"/>
        <scheme val="minor"/>
      </rPr>
      <t>Suggested Citation:</t>
    </r>
  </si>
  <si>
    <t xml:space="preserve">Total physicians involved </t>
  </si>
  <si>
    <t xml:space="preserve">% of physicians involved </t>
  </si>
  <si>
    <r>
      <t xml:space="preserve">2 August, 2017 
</t>
    </r>
    <r>
      <rPr>
        <sz val="11"/>
        <color theme="1"/>
        <rFont val="Calibri"/>
        <family val="2"/>
        <scheme val="minor"/>
      </rPr>
      <t>Euthanasia statistics compiled here originate with reports from the Belgian Commission Fédérale de Contrôle et d'Évaluation de l'Euthanasie, which are produced every two years.  Links are provided to the reports.  Please report errors in this compilation to the Protection of Conscience Project (protection@consciencelaws.org).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</si>
</sst>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
  </numFmts>
  <fonts count="15"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b/>
      <sz val="10"/>
      <color theme="1"/>
      <name val="Calibri"/>
      <family val="2"/>
      <scheme val="minor"/>
    </font>
    <font>
      <b/>
      <sz val="11"/>
      <color theme="3"/>
      <name val="Calibri"/>
      <family val="2"/>
    </font>
    <font>
      <sz val="11"/>
      <color theme="1"/>
      <name val="Calibri"/>
      <family val="2"/>
    </font>
    <font>
      <b/>
      <sz val="13"/>
      <color theme="3"/>
      <name val="Calibri"/>
      <family val="2"/>
    </font>
    <font>
      <b/>
      <u/>
      <sz val="15"/>
      <color theme="4"/>
      <name val="Calibri"/>
      <family val="2"/>
      <scheme val="minor"/>
    </font>
    <font>
      <i/>
      <sz val="10"/>
      <color theme="1"/>
      <name val="Calibri"/>
      <family val="2"/>
      <scheme val="minor"/>
    </font>
    <font>
      <u/>
      <sz val="11"/>
      <color theme="4"/>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ck">
        <color theme="4"/>
      </left>
      <right/>
      <top style="thick">
        <color theme="4"/>
      </top>
      <bottom style="thick">
        <color theme="4"/>
      </bottom>
      <diagonal/>
    </border>
    <border>
      <left/>
      <right style="thick">
        <color theme="4"/>
      </right>
      <top style="thick">
        <color theme="4"/>
      </top>
      <bottom style="thick">
        <color theme="4"/>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right/>
      <top style="thick">
        <color theme="4"/>
      </top>
      <bottom style="thick">
        <color theme="4"/>
      </bottom>
      <diagonal/>
    </border>
    <border>
      <left style="thick">
        <color theme="4" tint="0.499984740745262"/>
      </left>
      <right/>
      <top style="thick">
        <color theme="4" tint="0.499984740745262"/>
      </top>
      <bottom style="thick">
        <color theme="4" tint="0.499984740745262"/>
      </bottom>
      <diagonal/>
    </border>
    <border>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style="thick">
        <color theme="4" tint="0.499984740745262"/>
      </left>
      <right/>
      <top/>
      <bottom/>
      <diagonal/>
    </border>
    <border>
      <left style="thick">
        <color theme="4" tint="0.499984740745262"/>
      </left>
      <right/>
      <top style="thick">
        <color theme="4" tint="0.499984740745262"/>
      </top>
      <bottom style="medium">
        <color theme="4" tint="0.39997558519241921"/>
      </bottom>
      <diagonal/>
    </border>
    <border>
      <left/>
      <right style="thick">
        <color theme="4" tint="0.499984740745262"/>
      </right>
      <top style="thick">
        <color theme="4" tint="0.499984740745262"/>
      </top>
      <bottom style="medium">
        <color theme="4" tint="0.39997558519241921"/>
      </bottom>
      <diagonal/>
    </border>
    <border>
      <left/>
      <right style="thick">
        <color theme="4" tint="0.499984740745262"/>
      </right>
      <top/>
      <bottom/>
      <diagonal/>
    </border>
    <border>
      <left style="thick">
        <color theme="4" tint="0.499984740745262"/>
      </left>
      <right style="thick">
        <color theme="4" tint="0.499984740745262"/>
      </right>
      <top/>
      <bottom/>
      <diagonal/>
    </border>
    <border>
      <left/>
      <right/>
      <top style="thin">
        <color auto="1"/>
      </top>
      <bottom style="thick">
        <color theme="4" tint="0.499984740745262"/>
      </bottom>
      <diagonal/>
    </border>
    <border>
      <left style="thin">
        <color auto="1"/>
      </left>
      <right/>
      <top/>
      <bottom/>
      <diagonal/>
    </border>
    <border>
      <left/>
      <right style="thin">
        <color auto="1"/>
      </right>
      <top/>
      <bottom/>
      <diagonal/>
    </border>
    <border>
      <left/>
      <right/>
      <top/>
      <bottom style="thin">
        <color auto="1"/>
      </bottom>
      <diagonal/>
    </border>
    <border>
      <left style="thick">
        <color theme="4"/>
      </left>
      <right/>
      <top/>
      <bottom/>
      <diagonal/>
    </border>
    <border>
      <left/>
      <right style="thick">
        <color theme="4"/>
      </right>
      <top style="thick">
        <color theme="4"/>
      </top>
      <bottom style="thick">
        <color theme="4" tint="0.499984740745262"/>
      </bottom>
      <diagonal/>
    </border>
    <border>
      <left/>
      <right style="thick">
        <color theme="4"/>
      </right>
      <top/>
      <bottom/>
      <diagonal/>
    </border>
    <border>
      <left/>
      <right style="thick">
        <color theme="4" tint="0.499984740745262"/>
      </right>
      <top/>
      <bottom style="thick">
        <color theme="4" tint="0.499984740745262"/>
      </bottom>
      <diagonal/>
    </border>
    <border>
      <left style="thick">
        <color theme="4" tint="0.499984740745262"/>
      </left>
      <right/>
      <top/>
      <bottom style="thick">
        <color theme="4" tint="0.499984740745262"/>
      </bottom>
      <diagonal/>
    </border>
    <border>
      <left style="thick">
        <color theme="4" tint="0.499984740745262"/>
      </left>
      <right style="thick">
        <color theme="4" tint="0.499984740745262"/>
      </right>
      <top/>
      <bottom style="thick">
        <color theme="4" tint="0.499984740745262"/>
      </bottom>
      <diagonal/>
    </border>
    <border>
      <left style="thick">
        <color theme="4" tint="0.499984740745262"/>
      </left>
      <right style="thick">
        <color theme="4" tint="0.499984740745262"/>
      </right>
      <top style="thick">
        <color theme="4" tint="0.499984740745262"/>
      </top>
      <bottom style="medium">
        <color theme="4" tint="0.39997558519241921"/>
      </bottom>
      <diagonal/>
    </border>
    <border>
      <left/>
      <right/>
      <top style="thick">
        <color theme="4" tint="0.499984740745262"/>
      </top>
      <bottom/>
      <diagonal/>
    </border>
    <border>
      <left/>
      <right style="thick">
        <color theme="4"/>
      </right>
      <top style="thick">
        <color theme="4" tint="0.499984740745262"/>
      </top>
      <bottom/>
      <diagonal/>
    </border>
    <border>
      <left style="thick">
        <color theme="4" tint="0.499984740745262"/>
      </left>
      <right/>
      <top/>
      <bottom style="medium">
        <color theme="4" tint="0.39997558519241921"/>
      </bottom>
      <diagonal/>
    </border>
    <border>
      <left/>
      <right style="thick">
        <color theme="4" tint="0.499984740745262"/>
      </right>
      <top/>
      <bottom style="medium">
        <color theme="4" tint="0.39997558519241921"/>
      </bottom>
      <diagonal/>
    </border>
    <border>
      <left/>
      <right style="thick">
        <color theme="4"/>
      </right>
      <top/>
      <bottom style="thick">
        <color theme="4"/>
      </bottom>
      <diagonal/>
    </border>
    <border>
      <left/>
      <right style="thick">
        <color theme="4"/>
      </right>
      <top/>
      <bottom style="thick">
        <color theme="4" tint="0.499984740745262"/>
      </bottom>
      <diagonal/>
    </border>
    <border>
      <left/>
      <right/>
      <top style="thick">
        <color theme="4"/>
      </top>
      <bottom style="thick">
        <color theme="4" tint="0.499984740745262"/>
      </bottom>
      <diagonal/>
    </border>
    <border>
      <left style="thick">
        <color theme="4"/>
      </left>
      <right/>
      <top/>
      <bottom style="thick">
        <color theme="4"/>
      </bottom>
      <diagonal/>
    </border>
    <border>
      <left/>
      <right style="thin">
        <color theme="3" tint="-0.24994659260841701"/>
      </right>
      <top/>
      <bottom/>
      <diagonal/>
    </border>
    <border>
      <left style="thin">
        <color auto="1"/>
      </left>
      <right/>
      <top style="thin">
        <color auto="1"/>
      </top>
      <bottom style="thick">
        <color theme="4" tint="0.499984740745262"/>
      </bottom>
      <diagonal/>
    </border>
    <border>
      <left/>
      <right style="thin">
        <color auto="1"/>
      </right>
      <top style="thin">
        <color auto="1"/>
      </top>
      <bottom style="thick">
        <color theme="4" tint="0.499984740745262"/>
      </bottom>
      <diagonal/>
    </border>
    <border>
      <left style="thin">
        <color auto="1"/>
      </left>
      <right/>
      <top/>
      <bottom style="thin">
        <color auto="1"/>
      </bottom>
      <diagonal/>
    </border>
  </borders>
  <cellStyleXfs count="7">
    <xf numFmtId="0" fontId="0" fillId="0" borderId="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6" fillId="0" borderId="0" applyNumberFormat="0" applyFill="0" applyBorder="0" applyAlignment="0" applyProtection="0"/>
    <xf numFmtId="43" fontId="1" fillId="0" borderId="0" applyFont="0" applyFill="0" applyBorder="0" applyAlignment="0" applyProtection="0"/>
  </cellStyleXfs>
  <cellXfs count="170">
    <xf numFmtId="0" fontId="0" fillId="0" borderId="0" xfId="0"/>
    <xf numFmtId="0" fontId="0" fillId="0" borderId="0" xfId="0" quotePrefix="1" applyAlignment="1">
      <alignment horizontal="left"/>
    </xf>
    <xf numFmtId="0" fontId="4" fillId="0" borderId="3" xfId="4" applyAlignment="1">
      <alignment horizontal="center" vertical="top"/>
    </xf>
    <xf numFmtId="0" fontId="4" fillId="0" borderId="3" xfId="4" applyAlignment="1">
      <alignment horizontal="center" vertical="top" wrapText="1"/>
    </xf>
    <xf numFmtId="0" fontId="4" fillId="0" borderId="3" xfId="4" applyAlignment="1">
      <alignment vertical="top"/>
    </xf>
    <xf numFmtId="3" fontId="0" fillId="0" borderId="11" xfId="0" applyNumberFormat="1" applyBorder="1" applyAlignment="1">
      <alignment horizontal="center" vertical="center"/>
    </xf>
    <xf numFmtId="3" fontId="0" fillId="0" borderId="0" xfId="0" applyNumberFormat="1" applyAlignment="1">
      <alignment horizontal="center" vertical="center"/>
    </xf>
    <xf numFmtId="3" fontId="0" fillId="0" borderId="14" xfId="0" applyNumberFormat="1" applyBorder="1" applyAlignment="1">
      <alignment horizontal="center" vertical="center"/>
    </xf>
    <xf numFmtId="3" fontId="0" fillId="0" borderId="0" xfId="0" quotePrefix="1" applyNumberFormat="1" applyAlignment="1">
      <alignment horizontal="center" vertical="center"/>
    </xf>
    <xf numFmtId="0" fontId="0" fillId="0" borderId="0" xfId="0" applyAlignment="1">
      <alignment vertical="top"/>
    </xf>
    <xf numFmtId="0" fontId="0" fillId="0" borderId="0" xfId="0" applyAlignment="1">
      <alignment vertical="top" wrapText="1"/>
    </xf>
    <xf numFmtId="164" fontId="0" fillId="0" borderId="0" xfId="0" applyNumberFormat="1" applyAlignment="1">
      <alignment horizontal="center" vertical="center"/>
    </xf>
    <xf numFmtId="0" fontId="6" fillId="0" borderId="0" xfId="5" quotePrefix="1" applyAlignment="1">
      <alignment horizontal="left"/>
    </xf>
    <xf numFmtId="3" fontId="0" fillId="0" borderId="15" xfId="0" applyNumberFormat="1" applyBorder="1" applyAlignment="1">
      <alignment horizontal="center" vertical="center"/>
    </xf>
    <xf numFmtId="165" fontId="0" fillId="0" borderId="0" xfId="1" applyNumberFormat="1" applyFont="1" applyAlignment="1">
      <alignment horizontal="center" vertical="center"/>
    </xf>
    <xf numFmtId="0" fontId="5" fillId="0" borderId="0" xfId="0" applyFont="1"/>
    <xf numFmtId="0" fontId="3" fillId="2" borderId="2" xfId="3" applyFill="1" applyAlignment="1">
      <alignment horizontal="center" vertical="center"/>
    </xf>
    <xf numFmtId="0" fontId="0" fillId="2" borderId="0" xfId="0" applyFill="1"/>
    <xf numFmtId="3" fontId="0" fillId="2" borderId="0" xfId="0" applyNumberFormat="1" applyFill="1" applyAlignment="1">
      <alignment horizontal="center" vertical="center"/>
    </xf>
    <xf numFmtId="0" fontId="0" fillId="2" borderId="0" xfId="0" applyFill="1" applyBorder="1"/>
    <xf numFmtId="0" fontId="3" fillId="2" borderId="21" xfId="3" applyFill="1" applyBorder="1" applyAlignment="1">
      <alignment horizontal="center" vertical="center"/>
    </xf>
    <xf numFmtId="3" fontId="0" fillId="2" borderId="22" xfId="0" applyNumberFormat="1" applyFill="1" applyBorder="1" applyAlignment="1">
      <alignment horizontal="center" vertical="center"/>
    </xf>
    <xf numFmtId="0" fontId="4" fillId="0" borderId="3" xfId="4" quotePrefix="1" applyAlignment="1">
      <alignment horizontal="center" vertical="top"/>
    </xf>
    <xf numFmtId="0" fontId="4" fillId="0" borderId="3" xfId="4" quotePrefix="1" applyAlignment="1">
      <alignment horizontal="center" vertical="top" wrapText="1"/>
    </xf>
    <xf numFmtId="0" fontId="4" fillId="0" borderId="3" xfId="4" quotePrefix="1" applyFill="1" applyAlignment="1">
      <alignment horizontal="center" vertical="top"/>
    </xf>
    <xf numFmtId="0" fontId="4" fillId="0" borderId="3" xfId="4" quotePrefix="1" applyBorder="1" applyAlignment="1">
      <alignment horizontal="center" vertical="top" wrapText="1"/>
    </xf>
    <xf numFmtId="164" fontId="0" fillId="0" borderId="14" xfId="0" applyNumberFormat="1" applyBorder="1" applyAlignment="1">
      <alignment horizontal="center" vertical="center"/>
    </xf>
    <xf numFmtId="0" fontId="4" fillId="0" borderId="12" xfId="4" applyBorder="1" applyAlignment="1">
      <alignment horizontal="center" vertical="top"/>
    </xf>
    <xf numFmtId="3" fontId="0" fillId="0" borderId="11" xfId="0" quotePrefix="1" applyNumberFormat="1" applyBorder="1" applyAlignment="1">
      <alignment horizontal="center" vertical="center"/>
    </xf>
    <xf numFmtId="0" fontId="4" fillId="0" borderId="13" xfId="4" quotePrefix="1" applyBorder="1" applyAlignment="1">
      <alignment horizontal="center" vertical="top" wrapText="1"/>
    </xf>
    <xf numFmtId="0" fontId="0" fillId="0" borderId="14" xfId="0" applyBorder="1" applyAlignment="1">
      <alignment horizontal="center" vertical="center"/>
    </xf>
    <xf numFmtId="165" fontId="0" fillId="0" borderId="14" xfId="1" applyNumberFormat="1" applyFont="1" applyBorder="1" applyAlignment="1">
      <alignment horizontal="center" vertical="center"/>
    </xf>
    <xf numFmtId="0" fontId="2" fillId="0" borderId="10" xfId="2" quotePrefix="1" applyBorder="1" applyAlignment="1">
      <alignment horizontal="center" vertical="top"/>
    </xf>
    <xf numFmtId="0" fontId="6" fillId="0" borderId="0" xfId="5"/>
    <xf numFmtId="0" fontId="6" fillId="0" borderId="0" xfId="5"/>
    <xf numFmtId="0" fontId="2" fillId="0" borderId="1" xfId="2" quotePrefix="1" applyAlignment="1">
      <alignment horizontal="left"/>
    </xf>
    <xf numFmtId="0" fontId="0" fillId="0" borderId="0" xfId="0" applyAlignment="1">
      <alignment horizontal="center" vertical="top"/>
    </xf>
    <xf numFmtId="0" fontId="3" fillId="0" borderId="2" xfId="3" quotePrefix="1" applyBorder="1" applyAlignment="1">
      <alignment horizontal="center" vertical="top"/>
    </xf>
    <xf numFmtId="0" fontId="3" fillId="0" borderId="6" xfId="3" quotePrefix="1" applyBorder="1" applyAlignment="1">
      <alignment horizontal="center" vertical="top" wrapText="1"/>
    </xf>
    <xf numFmtId="0" fontId="4" fillId="0" borderId="15" xfId="4" applyFill="1" applyBorder="1" applyAlignment="1">
      <alignment horizontal="center" vertical="top" wrapText="1"/>
    </xf>
    <xf numFmtId="0" fontId="3" fillId="0" borderId="25" xfId="3" quotePrefix="1" applyBorder="1" applyAlignment="1">
      <alignment horizontal="center" vertical="top" wrapText="1"/>
    </xf>
    <xf numFmtId="0" fontId="4" fillId="0" borderId="13" xfId="4" applyFill="1" applyBorder="1" applyAlignment="1">
      <alignment horizontal="center" vertical="top" wrapText="1"/>
    </xf>
    <xf numFmtId="166" fontId="0" fillId="0" borderId="15" xfId="0" applyNumberFormat="1" applyBorder="1" applyAlignment="1">
      <alignment horizontal="center" vertical="top"/>
    </xf>
    <xf numFmtId="0" fontId="0" fillId="0" borderId="15" xfId="0" applyBorder="1" applyAlignment="1">
      <alignment horizontal="center" vertical="top"/>
    </xf>
    <xf numFmtId="166" fontId="0" fillId="0" borderId="0" xfId="0" applyNumberFormat="1" applyAlignment="1">
      <alignment horizontal="center" vertical="center"/>
    </xf>
    <xf numFmtId="0" fontId="0" fillId="0" borderId="0" xfId="0" applyAlignment="1">
      <alignment horizontal="center" vertical="center"/>
    </xf>
    <xf numFmtId="10" fontId="0" fillId="0" borderId="0" xfId="1" applyNumberFormat="1" applyFont="1" applyAlignment="1">
      <alignment horizontal="center"/>
    </xf>
    <xf numFmtId="9" fontId="0" fillId="0" borderId="0" xfId="1" applyFont="1" applyAlignment="1">
      <alignment horizontal="center"/>
    </xf>
    <xf numFmtId="165" fontId="0" fillId="0" borderId="0" xfId="1" applyNumberFormat="1" applyFont="1" applyAlignment="1">
      <alignment horizontal="center"/>
    </xf>
    <xf numFmtId="0" fontId="4" fillId="0" borderId="13" xfId="4" applyBorder="1" applyAlignment="1">
      <alignment horizontal="center" vertical="top"/>
    </xf>
    <xf numFmtId="0" fontId="4" fillId="0" borderId="26" xfId="4" applyBorder="1" applyAlignment="1">
      <alignment horizontal="center" vertical="top" wrapText="1"/>
    </xf>
    <xf numFmtId="0" fontId="4" fillId="0" borderId="13" xfId="4" quotePrefix="1" applyFill="1" applyBorder="1" applyAlignment="1">
      <alignment horizontal="center" vertical="top" wrapText="1"/>
    </xf>
    <xf numFmtId="166" fontId="0" fillId="0" borderId="14" xfId="0" applyNumberFormat="1" applyBorder="1" applyAlignment="1">
      <alignment horizontal="center" vertical="center"/>
    </xf>
    <xf numFmtId="3" fontId="0" fillId="0" borderId="0" xfId="0" applyNumberFormat="1" applyFill="1" applyBorder="1" applyAlignment="1">
      <alignment horizontal="center" vertical="center"/>
    </xf>
    <xf numFmtId="3" fontId="0" fillId="0" borderId="0" xfId="0" applyNumberFormat="1" applyFill="1"/>
    <xf numFmtId="3" fontId="0" fillId="2" borderId="27" xfId="0" applyNumberFormat="1" applyFill="1" applyBorder="1" applyAlignment="1">
      <alignment horizontal="center" vertical="center"/>
    </xf>
    <xf numFmtId="3" fontId="0" fillId="2" borderId="28" xfId="0" applyNumberFormat="1" applyFill="1" applyBorder="1" applyAlignment="1">
      <alignment horizontal="center" vertical="center"/>
    </xf>
    <xf numFmtId="0" fontId="6" fillId="0" borderId="0" xfId="5"/>
    <xf numFmtId="0" fontId="4" fillId="0" borderId="29" xfId="4" applyBorder="1" applyAlignment="1">
      <alignment horizontal="center" vertical="top" wrapText="1"/>
    </xf>
    <xf numFmtId="166" fontId="0" fillId="0" borderId="11" xfId="0" applyNumberFormat="1" applyBorder="1"/>
    <xf numFmtId="0" fontId="0" fillId="0" borderId="14" xfId="0" applyBorder="1"/>
    <xf numFmtId="0" fontId="0" fillId="0" borderId="11" xfId="0" applyBorder="1"/>
    <xf numFmtId="0" fontId="4" fillId="0" borderId="30" xfId="4" quotePrefix="1" applyBorder="1" applyAlignment="1">
      <alignment horizontal="center" vertical="top" wrapText="1"/>
    </xf>
    <xf numFmtId="0" fontId="10" fillId="0" borderId="0" xfId="0" quotePrefix="1" applyFont="1" applyAlignment="1">
      <alignment horizontal="left" vertical="top" wrapText="1"/>
    </xf>
    <xf numFmtId="0" fontId="0" fillId="0" borderId="0" xfId="0" quotePrefix="1" applyAlignment="1">
      <alignment horizontal="left" vertical="top" wrapText="1"/>
    </xf>
    <xf numFmtId="0" fontId="3" fillId="0" borderId="2" xfId="3"/>
    <xf numFmtId="0" fontId="7" fillId="2" borderId="0" xfId="0" quotePrefix="1" applyFont="1" applyFill="1" applyAlignment="1">
      <alignment horizontal="left" vertical="top" wrapText="1"/>
    </xf>
    <xf numFmtId="14" fontId="8" fillId="2" borderId="0" xfId="0" quotePrefix="1" applyNumberFormat="1" applyFont="1" applyFill="1" applyBorder="1" applyAlignment="1">
      <alignment horizontal="left" vertical="top" wrapText="1"/>
    </xf>
    <xf numFmtId="0" fontId="0" fillId="0" borderId="0" xfId="0" quotePrefix="1" applyAlignment="1">
      <alignment horizontal="left"/>
    </xf>
    <xf numFmtId="0" fontId="6" fillId="0" borderId="0" xfId="5"/>
    <xf numFmtId="0" fontId="6" fillId="2" borderId="19" xfId="5" quotePrefix="1" applyFill="1" applyBorder="1" applyAlignment="1">
      <alignment horizontal="left"/>
    </xf>
    <xf numFmtId="166" fontId="0" fillId="2" borderId="0" xfId="0" applyNumberFormat="1" applyFill="1" applyBorder="1" applyAlignment="1">
      <alignment horizontal="center"/>
    </xf>
    <xf numFmtId="0" fontId="3" fillId="2" borderId="16" xfId="3" quotePrefix="1" applyFill="1" applyBorder="1" applyAlignment="1">
      <alignment horizontal="center" vertical="top" wrapText="1"/>
    </xf>
    <xf numFmtId="3" fontId="0" fillId="0" borderId="0" xfId="0" quotePrefix="1" applyNumberFormat="1" applyBorder="1" applyAlignment="1">
      <alignment horizontal="center" vertical="center"/>
    </xf>
    <xf numFmtId="164" fontId="0" fillId="0" borderId="0" xfId="0" applyNumberFormat="1" applyBorder="1" applyAlignment="1">
      <alignment horizontal="center" vertical="center"/>
    </xf>
    <xf numFmtId="3"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top"/>
    </xf>
    <xf numFmtId="0" fontId="0" fillId="0" borderId="0" xfId="0" applyBorder="1"/>
    <xf numFmtId="0" fontId="2" fillId="0" borderId="31" xfId="2" quotePrefix="1" applyBorder="1" applyAlignment="1">
      <alignment horizontal="left"/>
    </xf>
    <xf numFmtId="0" fontId="0" fillId="0" borderId="22" xfId="0" applyBorder="1"/>
    <xf numFmtId="0" fontId="3" fillId="0" borderId="32" xfId="3" quotePrefix="1" applyBorder="1"/>
    <xf numFmtId="0" fontId="3" fillId="0" borderId="32" xfId="3" applyBorder="1"/>
    <xf numFmtId="0" fontId="12" fillId="0" borderId="1" xfId="2" applyFont="1"/>
    <xf numFmtId="0" fontId="3" fillId="2" borderId="33" xfId="3" applyFill="1" applyBorder="1"/>
    <xf numFmtId="0" fontId="0" fillId="2" borderId="27" xfId="0" quotePrefix="1" applyFill="1" applyBorder="1" applyAlignment="1">
      <alignment horizontal="left"/>
    </xf>
    <xf numFmtId="0" fontId="0" fillId="2" borderId="0" xfId="0" quotePrefix="1" applyFill="1" applyBorder="1" applyAlignment="1">
      <alignment horizontal="left"/>
    </xf>
    <xf numFmtId="0" fontId="2" fillId="0" borderId="31" xfId="2" applyBorder="1"/>
    <xf numFmtId="0" fontId="5" fillId="2" borderId="0" xfId="0" applyFont="1" applyFill="1" applyAlignment="1">
      <alignment horizontal="left"/>
    </xf>
    <xf numFmtId="0" fontId="3" fillId="0" borderId="32" xfId="3" quotePrefix="1" applyBorder="1" applyAlignment="1">
      <alignment horizontal="left" vertical="top" wrapText="1"/>
    </xf>
    <xf numFmtId="0" fontId="3" fillId="0" borderId="32" xfId="3" quotePrefix="1" applyBorder="1" applyAlignment="1">
      <alignment horizontal="left"/>
    </xf>
    <xf numFmtId="0" fontId="6" fillId="0" borderId="0" xfId="5" quotePrefix="1"/>
    <xf numFmtId="0" fontId="6" fillId="0" borderId="0" xfId="5" applyAlignment="1">
      <alignment vertical="top"/>
    </xf>
    <xf numFmtId="0" fontId="6" fillId="0" borderId="22" xfId="5" quotePrefix="1" applyBorder="1" applyAlignment="1">
      <alignment horizontal="left"/>
    </xf>
    <xf numFmtId="0" fontId="6" fillId="0" borderId="22" xfId="5" quotePrefix="1" applyBorder="1" applyAlignment="1">
      <alignment horizontal="left" wrapText="1"/>
    </xf>
    <xf numFmtId="0" fontId="6" fillId="0" borderId="22" xfId="5" applyBorder="1" applyAlignment="1">
      <alignment wrapText="1"/>
    </xf>
    <xf numFmtId="0" fontId="6" fillId="0" borderId="22" xfId="5" applyBorder="1"/>
    <xf numFmtId="0" fontId="0" fillId="0" borderId="0" xfId="0" quotePrefix="1" applyBorder="1" applyAlignment="1">
      <alignment horizontal="left" vertical="top" wrapText="1"/>
    </xf>
    <xf numFmtId="0" fontId="12" fillId="0" borderId="31" xfId="2" applyFont="1" applyBorder="1"/>
    <xf numFmtId="0" fontId="2" fillId="0" borderId="34" xfId="2" quotePrefix="1" applyBorder="1" applyAlignment="1">
      <alignment horizontal="left"/>
    </xf>
    <xf numFmtId="0" fontId="2" fillId="0" borderId="1" xfId="2" quotePrefix="1" applyBorder="1" applyAlignment="1">
      <alignment horizontal="left"/>
    </xf>
    <xf numFmtId="0" fontId="2" fillId="0" borderId="2" xfId="2" quotePrefix="1" applyBorder="1"/>
    <xf numFmtId="0" fontId="0" fillId="0" borderId="34" xfId="0" applyBorder="1"/>
    <xf numFmtId="0" fontId="0" fillId="0" borderId="1" xfId="0" applyBorder="1"/>
    <xf numFmtId="0" fontId="0" fillId="2" borderId="0" xfId="0" applyFill="1" applyAlignment="1">
      <alignment horizontal="center" vertical="center"/>
    </xf>
    <xf numFmtId="0" fontId="0" fillId="0" borderId="0" xfId="0" applyFill="1"/>
    <xf numFmtId="0" fontId="6" fillId="0" borderId="0" xfId="5" applyFill="1" applyBorder="1" applyAlignment="1">
      <alignment vertical="top" wrapText="1"/>
    </xf>
    <xf numFmtId="0" fontId="7" fillId="0" borderId="0" xfId="0" quotePrefix="1" applyFont="1" applyFill="1" applyAlignment="1">
      <alignment horizontal="left" vertical="top" wrapText="1"/>
    </xf>
    <xf numFmtId="0" fontId="14" fillId="0" borderId="0" xfId="0" applyFont="1" applyAlignment="1">
      <alignment horizontal="center" vertical="center"/>
    </xf>
    <xf numFmtId="0" fontId="0" fillId="0" borderId="0" xfId="0" quotePrefix="1" applyAlignment="1">
      <alignment horizontal="left" vertical="top"/>
    </xf>
    <xf numFmtId="0" fontId="6" fillId="0" borderId="0" xfId="5" applyAlignment="1">
      <alignment horizontal="center" vertical="center"/>
    </xf>
    <xf numFmtId="0" fontId="6" fillId="0" borderId="0" xfId="5" applyAlignment="1">
      <alignment horizontal="center"/>
    </xf>
    <xf numFmtId="0" fontId="0" fillId="0" borderId="0" xfId="0" applyAlignment="1">
      <alignment horizontal="center"/>
    </xf>
    <xf numFmtId="0" fontId="5" fillId="0" borderId="0" xfId="0" applyFont="1" applyAlignment="1">
      <alignment vertical="top"/>
    </xf>
    <xf numFmtId="0" fontId="5" fillId="0" borderId="0" xfId="0" quotePrefix="1" applyFont="1" applyFill="1" applyBorder="1" applyAlignment="1">
      <alignment horizontal="left" vertical="top" wrapText="1"/>
    </xf>
    <xf numFmtId="0" fontId="0" fillId="0" borderId="0" xfId="0" applyFill="1"/>
    <xf numFmtId="0" fontId="6" fillId="0" borderId="0" xfId="5" applyFill="1" applyBorder="1" applyAlignment="1">
      <alignment vertical="top" wrapText="1"/>
    </xf>
    <xf numFmtId="0" fontId="0" fillId="0" borderId="0" xfId="0" quotePrefix="1" applyAlignment="1">
      <alignment horizontal="left"/>
    </xf>
    <xf numFmtId="0" fontId="3" fillId="2" borderId="36" xfId="3" applyFill="1" applyBorder="1" applyAlignment="1">
      <alignment vertical="top"/>
    </xf>
    <xf numFmtId="0" fontId="4" fillId="2" borderId="16" xfId="3" quotePrefix="1" applyFont="1" applyFill="1" applyBorder="1" applyAlignment="1">
      <alignment horizontal="center" vertical="top" wrapText="1"/>
    </xf>
    <xf numFmtId="0" fontId="3" fillId="2" borderId="16" xfId="3" quotePrefix="1" applyFill="1" applyBorder="1" applyAlignment="1">
      <alignment horizontal="center" vertical="top"/>
    </xf>
    <xf numFmtId="49" fontId="0" fillId="2" borderId="17" xfId="0" quotePrefix="1" applyNumberFormat="1" applyFill="1" applyBorder="1" applyAlignment="1">
      <alignment horizontal="left"/>
    </xf>
    <xf numFmtId="37" fontId="0" fillId="2" borderId="0" xfId="6" applyNumberFormat="1" applyFont="1" applyFill="1" applyBorder="1" applyAlignment="1">
      <alignment horizontal="center" vertical="center"/>
    </xf>
    <xf numFmtId="37" fontId="0" fillId="2" borderId="0" xfId="0" applyNumberFormat="1" applyFill="1" applyBorder="1" applyAlignment="1">
      <alignment horizontal="center" vertical="center"/>
    </xf>
    <xf numFmtId="3" fontId="0" fillId="2" borderId="18" xfId="0" applyNumberFormat="1" applyFill="1" applyBorder="1" applyAlignment="1">
      <alignment horizontal="center" vertical="center"/>
    </xf>
    <xf numFmtId="49" fontId="5" fillId="2" borderId="38" xfId="0" applyNumberFormat="1" applyFont="1" applyFill="1" applyBorder="1" applyAlignment="1">
      <alignment horizontal="left"/>
    </xf>
    <xf numFmtId="0" fontId="5" fillId="2" borderId="17" xfId="0" applyFont="1" applyFill="1" applyBorder="1"/>
    <xf numFmtId="0" fontId="3" fillId="3" borderId="37" xfId="3" quotePrefix="1" applyFill="1" applyBorder="1" applyAlignment="1">
      <alignment horizontal="center" vertical="top" wrapText="1"/>
    </xf>
    <xf numFmtId="3" fontId="0" fillId="3" borderId="18" xfId="0" applyNumberFormat="1" applyFill="1" applyBorder="1" applyAlignment="1">
      <alignment horizontal="center" vertical="center"/>
    </xf>
    <xf numFmtId="0" fontId="3" fillId="3" borderId="16" xfId="3" quotePrefix="1" applyFill="1" applyBorder="1" applyAlignment="1">
      <alignment horizontal="center" vertical="top" wrapText="1"/>
    </xf>
    <xf numFmtId="37" fontId="0" fillId="3" borderId="0" xfId="6" applyNumberFormat="1" applyFont="1" applyFill="1" applyBorder="1" applyAlignment="1">
      <alignment horizontal="center" vertical="center"/>
    </xf>
    <xf numFmtId="0" fontId="0" fillId="0" borderId="0" xfId="0" applyFill="1"/>
    <xf numFmtId="0" fontId="6" fillId="0" borderId="0" xfId="5" applyFill="1" applyBorder="1" applyAlignment="1">
      <alignment vertical="top" wrapText="1"/>
    </xf>
    <xf numFmtId="0" fontId="0" fillId="0" borderId="0" xfId="0" quotePrefix="1" applyFill="1" applyAlignment="1">
      <alignment horizontal="left"/>
    </xf>
    <xf numFmtId="0" fontId="0" fillId="0" borderId="0" xfId="0" quotePrefix="1" applyAlignment="1">
      <alignment horizontal="left" vertical="top" wrapText="1"/>
    </xf>
    <xf numFmtId="0" fontId="3" fillId="0" borderId="0" xfId="3" quotePrefix="1" applyBorder="1" applyAlignment="1">
      <alignment horizontal="left"/>
    </xf>
    <xf numFmtId="0" fontId="3" fillId="0" borderId="0" xfId="3" applyBorder="1"/>
    <xf numFmtId="0" fontId="5" fillId="0" borderId="0" xfId="0" quotePrefix="1" applyFont="1" applyFill="1" applyBorder="1" applyAlignment="1">
      <alignment horizontal="left" vertical="top" wrapText="1"/>
    </xf>
    <xf numFmtId="0" fontId="5" fillId="0" borderId="35" xfId="0" quotePrefix="1" applyFont="1" applyFill="1" applyBorder="1" applyAlignment="1">
      <alignment horizontal="left" vertical="top" wrapText="1"/>
    </xf>
    <xf numFmtId="0" fontId="0" fillId="0" borderId="18" xfId="0" applyFill="1" applyBorder="1"/>
    <xf numFmtId="0" fontId="7" fillId="0" borderId="17" xfId="0" quotePrefix="1" applyFont="1" applyFill="1" applyBorder="1" applyAlignment="1">
      <alignment horizontal="left" vertical="top" wrapText="1"/>
    </xf>
    <xf numFmtId="0" fontId="7" fillId="0" borderId="0" xfId="0" quotePrefix="1" applyFont="1" applyFill="1" applyAlignment="1">
      <alignment horizontal="left" vertical="top" wrapText="1"/>
    </xf>
    <xf numFmtId="0" fontId="3" fillId="0" borderId="8" xfId="3" quotePrefix="1" applyBorder="1" applyAlignment="1">
      <alignment horizontal="center" vertical="top" wrapText="1"/>
    </xf>
    <xf numFmtId="0" fontId="3" fillId="0" borderId="10" xfId="3" applyBorder="1" applyAlignment="1">
      <alignment horizontal="center" vertical="top"/>
    </xf>
    <xf numFmtId="0" fontId="10" fillId="0" borderId="0" xfId="0" quotePrefix="1" applyFont="1" applyAlignment="1">
      <alignment horizontal="left"/>
    </xf>
    <xf numFmtId="0" fontId="3" fillId="0" borderId="8" xfId="3" applyBorder="1" applyAlignment="1">
      <alignment horizontal="center" vertical="top"/>
    </xf>
    <xf numFmtId="0" fontId="2" fillId="0" borderId="8" xfId="2" quotePrefix="1" applyBorder="1" applyAlignment="1">
      <alignment horizontal="center" vertical="top"/>
    </xf>
    <xf numFmtId="0" fontId="2" fillId="0" borderId="9" xfId="2" quotePrefix="1" applyBorder="1" applyAlignment="1">
      <alignment horizontal="center" vertical="top"/>
    </xf>
    <xf numFmtId="0" fontId="2" fillId="0" borderId="10" xfId="2" quotePrefix="1" applyBorder="1" applyAlignment="1">
      <alignment horizontal="center" vertical="top"/>
    </xf>
    <xf numFmtId="0" fontId="10" fillId="0" borderId="0" xfId="0" quotePrefix="1" applyFont="1" applyAlignment="1">
      <alignment horizontal="left" vertical="top" wrapText="1"/>
    </xf>
    <xf numFmtId="0" fontId="0" fillId="0" borderId="0" xfId="0" applyAlignment="1">
      <alignment horizontal="left" vertical="top" wrapText="1"/>
    </xf>
    <xf numFmtId="0" fontId="6" fillId="0" borderId="0" xfId="5" quotePrefix="1" applyFill="1" applyBorder="1" applyAlignment="1">
      <alignment horizontal="left"/>
    </xf>
    <xf numFmtId="0" fontId="3" fillId="0" borderId="24" xfId="3" applyBorder="1" applyAlignment="1">
      <alignment horizontal="left" vertical="top"/>
    </xf>
    <xf numFmtId="0" fontId="3" fillId="0" borderId="23" xfId="3" applyBorder="1" applyAlignment="1">
      <alignment horizontal="left" vertical="top"/>
    </xf>
    <xf numFmtId="0" fontId="0" fillId="0" borderId="0" xfId="0" quotePrefix="1" applyAlignment="1">
      <alignment horizontal="left"/>
    </xf>
    <xf numFmtId="0" fontId="3" fillId="0" borderId="24" xfId="3" quotePrefix="1" applyBorder="1" applyAlignment="1">
      <alignment horizontal="center" vertical="top"/>
    </xf>
    <xf numFmtId="0" fontId="3" fillId="0" borderId="2" xfId="3" applyBorder="1" applyAlignment="1">
      <alignment horizontal="center" vertical="top"/>
    </xf>
    <xf numFmtId="0" fontId="3" fillId="0" borderId="23" xfId="3" applyBorder="1" applyAlignment="1">
      <alignment horizontal="center" vertical="top"/>
    </xf>
    <xf numFmtId="0" fontId="2" fillId="0" borderId="8" xfId="2" applyBorder="1" applyAlignment="1">
      <alignment horizontal="center"/>
    </xf>
    <xf numFmtId="0" fontId="2" fillId="0" borderId="10" xfId="2" applyBorder="1" applyAlignment="1">
      <alignment horizontal="center"/>
    </xf>
    <xf numFmtId="0" fontId="3" fillId="0" borderId="23" xfId="3" quotePrefix="1" applyBorder="1" applyAlignment="1">
      <alignment horizontal="center" vertical="top"/>
    </xf>
    <xf numFmtId="0" fontId="3" fillId="0" borderId="8" xfId="3" quotePrefix="1" applyBorder="1" applyAlignment="1">
      <alignment horizontal="center" vertical="top"/>
    </xf>
    <xf numFmtId="0" fontId="3" fillId="0" borderId="9" xfId="3" applyBorder="1" applyAlignment="1">
      <alignment horizontal="center" vertical="top"/>
    </xf>
    <xf numFmtId="0" fontId="2" fillId="0" borderId="10" xfId="2" applyBorder="1" applyAlignment="1">
      <alignment horizontal="center" vertical="top"/>
    </xf>
    <xf numFmtId="0" fontId="0" fillId="0" borderId="20" xfId="0" quotePrefix="1" applyBorder="1" applyAlignment="1">
      <alignment horizontal="left" vertical="top" wrapText="1"/>
    </xf>
    <xf numFmtId="0" fontId="6" fillId="2" borderId="0" xfId="5" quotePrefix="1" applyFill="1" applyBorder="1" applyAlignment="1">
      <alignment horizontal="left"/>
    </xf>
    <xf numFmtId="0" fontId="6" fillId="2" borderId="19" xfId="5" quotePrefix="1" applyFill="1" applyBorder="1" applyAlignment="1">
      <alignment horizontal="left"/>
    </xf>
    <xf numFmtId="0" fontId="2" fillId="2" borderId="4" xfId="2" quotePrefix="1" applyFill="1" applyBorder="1" applyAlignment="1">
      <alignment horizontal="center"/>
    </xf>
    <xf numFmtId="0" fontId="2" fillId="2" borderId="7" xfId="2" quotePrefix="1" applyFill="1" applyBorder="1" applyAlignment="1">
      <alignment horizontal="center"/>
    </xf>
    <xf numFmtId="0" fontId="2" fillId="2" borderId="5" xfId="2" quotePrefix="1" applyFill="1" applyBorder="1" applyAlignment="1">
      <alignment horizontal="center"/>
    </xf>
  </cellXfs>
  <cellStyles count="7">
    <cellStyle name="Comma" xfId="6" builtinId="3"/>
    <cellStyle name="Heading 1" xfId="2" builtinId="16"/>
    <cellStyle name="Heading 2" xfId="3" builtinId="17"/>
    <cellStyle name="Heading 3" xfId="4" builtinId="18"/>
    <cellStyle name="Hyperlink" xfId="5" builtinId="8"/>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Euthanasia</a:t>
            </a:r>
            <a:r>
              <a:rPr lang="en-US" baseline="0"/>
              <a:t> &amp; Mortality from All Causes in Belgium</a:t>
            </a:r>
          </a:p>
          <a:p>
            <a:pPr>
              <a:defRPr/>
            </a:pPr>
            <a:r>
              <a:rPr lang="en-US" baseline="0"/>
              <a:t>Per 100,000 Population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2"/>
          <c:tx>
            <c:strRef>
              <c:f>Tables!$E$4</c:f>
              <c:strCache>
                <c:ptCount val="1"/>
                <c:pt idx="0">
                  <c:v>Mortality Per 100,000 Population</c:v>
                </c:pt>
              </c:strCache>
            </c:strRef>
          </c:tx>
          <c:spPr>
            <a:solidFill>
              <a:schemeClr val="accent3"/>
            </a:solidFill>
            <a:ln>
              <a:noFill/>
            </a:ln>
            <a:effectLst/>
          </c:spPr>
          <c:invertIfNegative val="0"/>
          <c:cat>
            <c:strRef>
              <c:f>Tables!$B$5:$B$17</c:f>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f>Tables!$E$5:$E$17</c:f>
              <c:numCache>
                <c:formatCode>#,##0.0</c:formatCode>
                <c:ptCount val="13"/>
                <c:pt idx="0">
                  <c:v>1033.6096217749127</c:v>
                </c:pt>
                <c:pt idx="1">
                  <c:v>976.14361711592869</c:v>
                </c:pt>
                <c:pt idx="2">
                  <c:v>986.5542801104209</c:v>
                </c:pt>
                <c:pt idx="3">
                  <c:v>966.4476088872043</c:v>
                </c:pt>
                <c:pt idx="4">
                  <c:v>950.99132375596321</c:v>
                </c:pt>
                <c:pt idx="5">
                  <c:v>980.48480219025907</c:v>
                </c:pt>
                <c:pt idx="6">
                  <c:v>972.99564403873126</c:v>
                </c:pt>
                <c:pt idx="7">
                  <c:v>969.51034164967314</c:v>
                </c:pt>
                <c:pt idx="8">
                  <c:v>948.05410377107216</c:v>
                </c:pt>
                <c:pt idx="9">
                  <c:v>902.00408297543447</c:v>
                </c:pt>
                <c:pt idx="10">
                  <c:v>979.55121656831489</c:v>
                </c:pt>
                <c:pt idx="11">
                  <c:v>934.97924668278949</c:v>
                </c:pt>
                <c:pt idx="12">
                  <c:v>983.69942745900835</c:v>
                </c:pt>
              </c:numCache>
            </c:numRef>
          </c:val>
        </c:ser>
        <c:dLbls>
          <c:showLegendKey val="0"/>
          <c:showVal val="0"/>
          <c:showCatName val="0"/>
          <c:showSerName val="0"/>
          <c:showPercent val="0"/>
          <c:showBubbleSize val="0"/>
        </c:dLbls>
        <c:gapWidth val="219"/>
        <c:axId val="190474440"/>
        <c:axId val="190478752"/>
        <c:extLst>
          <c:ext xmlns:c15="http://schemas.microsoft.com/office/drawing/2012/chart" uri="{02D57815-91ED-43cb-92C2-25804820EDAC}">
            <c15:filteredBarSeries>
              <c15:ser>
                <c:idx val="0"/>
                <c:order val="0"/>
                <c:tx>
                  <c:strRef>
                    <c:extLst>
                      <c:ext uri="{02D57815-91ED-43cb-92C2-25804820EDAC}">
                        <c15:formulaRef>
                          <c15:sqref>Tables!$C$4</c15:sqref>
                        </c15:formulaRef>
                      </c:ext>
                    </c:extLst>
                    <c:strCache>
                      <c:ptCount val="1"/>
                      <c:pt idx="0">
                        <c:v>Population**</c:v>
                      </c:pt>
                    </c:strCache>
                  </c:strRef>
                </c:tx>
                <c:spPr>
                  <a:solidFill>
                    <a:schemeClr val="accent1"/>
                  </a:solidFill>
                  <a:ln>
                    <a:noFill/>
                  </a:ln>
                  <a:effectLst/>
                </c:spPr>
                <c:invertIfNegative val="0"/>
                <c:cat>
                  <c:strRef>
                    <c:extLst>
                      <c:ex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c:ext uri="{02D57815-91ED-43cb-92C2-25804820EDAC}">
                        <c15:formulaRef>
                          <c15:sqref>Tables!$C$5:$C$17</c15:sqref>
                        </c15:formulaRef>
                      </c:ext>
                    </c:extLst>
                    <c:numCache>
                      <c:formatCode>#,##0</c:formatCode>
                      <c:ptCount val="13"/>
                      <c:pt idx="0">
                        <c:v>10355844</c:v>
                      </c:pt>
                      <c:pt idx="1">
                        <c:v>10396421</c:v>
                      </c:pt>
                      <c:pt idx="2">
                        <c:v>10445852</c:v>
                      </c:pt>
                      <c:pt idx="3">
                        <c:v>10511382</c:v>
                      </c:pt>
                      <c:pt idx="4">
                        <c:v>10584534</c:v>
                      </c:pt>
                      <c:pt idx="5">
                        <c:v>10666866</c:v>
                      </c:pt>
                      <c:pt idx="6">
                        <c:v>10753080</c:v>
                      </c:pt>
                      <c:pt idx="7">
                        <c:v>10839905</c:v>
                      </c:pt>
                      <c:pt idx="8">
                        <c:v>11000638</c:v>
                      </c:pt>
                      <c:pt idx="9">
                        <c:v>11094850</c:v>
                      </c:pt>
                      <c:pt idx="10">
                        <c:v>11161642</c:v>
                      </c:pt>
                      <c:pt idx="11">
                        <c:v>11203992</c:v>
                      </c:pt>
                      <c:pt idx="12">
                        <c:v>11237274</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Tables!$D$4</c15:sqref>
                        </c15:formulaRef>
                      </c:ext>
                    </c:extLst>
                    <c:strCache>
                      <c:ptCount val="1"/>
                      <c:pt idx="0">
                        <c:v>All Deaths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Tables!$D$5:$D$17</c15:sqref>
                        </c15:formulaRef>
                      </c:ext>
                    </c:extLst>
                    <c:numCache>
                      <c:formatCode>#,##0</c:formatCode>
                      <c:ptCount val="13"/>
                      <c:pt idx="0">
                        <c:v>107039</c:v>
                      </c:pt>
                      <c:pt idx="1">
                        <c:v>101484</c:v>
                      </c:pt>
                      <c:pt idx="2">
                        <c:v>103054</c:v>
                      </c:pt>
                      <c:pt idx="3">
                        <c:v>101587</c:v>
                      </c:pt>
                      <c:pt idx="4">
                        <c:v>100658</c:v>
                      </c:pt>
                      <c:pt idx="5">
                        <c:v>104587</c:v>
                      </c:pt>
                      <c:pt idx="6">
                        <c:v>104627</c:v>
                      </c:pt>
                      <c:pt idx="7">
                        <c:v>105094</c:v>
                      </c:pt>
                      <c:pt idx="8">
                        <c:v>104292</c:v>
                      </c:pt>
                      <c:pt idx="9">
                        <c:v>100076</c:v>
                      </c:pt>
                      <c:pt idx="10">
                        <c:v>109334</c:v>
                      </c:pt>
                      <c:pt idx="11">
                        <c:v>104755</c:v>
                      </c:pt>
                      <c:pt idx="12">
                        <c:v>110541</c:v>
                      </c:pt>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Tables!$F$4</c15:sqref>
                        </c15:formulaRef>
                      </c:ext>
                    </c:extLst>
                    <c:strCache>
                      <c:ptCount val="1"/>
                      <c:pt idx="0">
                        <c:v>Euthanasia Deaths*</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Tables!$F$5:$F$17</c15:sqref>
                        </c15:formulaRef>
                      </c:ext>
                    </c:extLst>
                    <c:numCache>
                      <c:formatCode>#,##0</c:formatCode>
                      <c:ptCount val="13"/>
                      <c:pt idx="0">
                        <c:v>259</c:v>
                      </c:pt>
                      <c:pt idx="1">
                        <c:v>349</c:v>
                      </c:pt>
                      <c:pt idx="2">
                        <c:v>393</c:v>
                      </c:pt>
                      <c:pt idx="3">
                        <c:v>429</c:v>
                      </c:pt>
                      <c:pt idx="4">
                        <c:v>495</c:v>
                      </c:pt>
                      <c:pt idx="5">
                        <c:v>704</c:v>
                      </c:pt>
                      <c:pt idx="6">
                        <c:v>822</c:v>
                      </c:pt>
                      <c:pt idx="7">
                        <c:v>953</c:v>
                      </c:pt>
                      <c:pt idx="8">
                        <c:v>1133</c:v>
                      </c:pt>
                      <c:pt idx="9">
                        <c:v>1432</c:v>
                      </c:pt>
                      <c:pt idx="10">
                        <c:v>1807</c:v>
                      </c:pt>
                      <c:pt idx="11">
                        <c:v>1926</c:v>
                      </c:pt>
                      <c:pt idx="12">
                        <c:v>2022</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Tables!$H$4</c15:sqref>
                        </c15:formulaRef>
                      </c:ext>
                    </c:extLst>
                    <c:strCache>
                      <c:ptCount val="1"/>
                      <c:pt idx="0">
                        <c:v> Euthanasia Calc.  % of All Deaths</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Tables!$H$5:$H$17</c15:sqref>
                        </c15:formulaRef>
                      </c:ext>
                    </c:extLst>
                    <c:numCache>
                      <c:formatCode>0.0%</c:formatCode>
                      <c:ptCount val="13"/>
                      <c:pt idx="0">
                        <c:v>2.4196788086585262E-3</c:v>
                      </c:pt>
                      <c:pt idx="1">
                        <c:v>3.4389657482952977E-3</c:v>
                      </c:pt>
                      <c:pt idx="2">
                        <c:v>3.8135346517359833E-3</c:v>
                      </c:pt>
                      <c:pt idx="3">
                        <c:v>4.2229812869756956E-3</c:v>
                      </c:pt>
                      <c:pt idx="4">
                        <c:v>4.9176419161914599E-3</c:v>
                      </c:pt>
                      <c:pt idx="5">
                        <c:v>6.7312381079866522E-3</c:v>
                      </c:pt>
                      <c:pt idx="6">
                        <c:v>7.8564806407523877E-3</c:v>
                      </c:pt>
                      <c:pt idx="7">
                        <c:v>9.0680723923344808E-3</c:v>
                      </c:pt>
                      <c:pt idx="8">
                        <c:v>1.0863728761554099E-2</c:v>
                      </c:pt>
                      <c:pt idx="9">
                        <c:v>1.4309125064950638E-2</c:v>
                      </c:pt>
                      <c:pt idx="10">
                        <c:v>1.6527338247937513E-2</c:v>
                      </c:pt>
                      <c:pt idx="11">
                        <c:v>1.8385757243091022E-2</c:v>
                      </c:pt>
                      <c:pt idx="12">
                        <c:v>1.8291855510625017E-2</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Tables!$I$4</c15:sqref>
                        </c15:formulaRef>
                      </c:ext>
                    </c:extLst>
                    <c:strCache>
                      <c:ptCount val="1"/>
                      <c:pt idx="0">
                        <c:v>Euthanasia Reported as % of All Deaths*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Tables!$I$5:$I$17</c15:sqref>
                        </c15:formulaRef>
                      </c:ext>
                    </c:extLst>
                    <c:numCache>
                      <c:formatCode>0.00%</c:formatCode>
                      <c:ptCount val="13"/>
                      <c:pt idx="0">
                        <c:v>2E-3</c:v>
                      </c:pt>
                      <c:pt idx="1">
                        <c:v>3.5999999999999999E-3</c:v>
                      </c:pt>
                      <c:pt idx="2">
                        <c:v>3.5999999999999999E-3</c:v>
                      </c:pt>
                      <c:pt idx="3">
                        <c:v>4.4000000000000003E-3</c:v>
                      </c:pt>
                      <c:pt idx="4">
                        <c:v>4.4000000000000003E-3</c:v>
                      </c:pt>
                      <c:pt idx="5">
                        <c:v>7.0000000000000001E-3</c:v>
                      </c:pt>
                      <c:pt idx="6">
                        <c:v>7.0000000000000001E-3</c:v>
                      </c:pt>
                      <c:pt idx="7" formatCode="0%">
                        <c:v>0.01</c:v>
                      </c:pt>
                      <c:pt idx="8" formatCode="0%">
                        <c:v>0.01</c:v>
                      </c:pt>
                      <c:pt idx="9" formatCode="0.0%">
                        <c:v>1.2999999999999999E-2</c:v>
                      </c:pt>
                      <c:pt idx="10" formatCode="0.0%">
                        <c:v>1.7000000000000001E-2</c:v>
                      </c:pt>
                    </c:numCache>
                  </c:numRef>
                </c:val>
              </c15:ser>
            </c15:filteredBarSeries>
          </c:ext>
        </c:extLst>
      </c:barChart>
      <c:lineChart>
        <c:grouping val="standard"/>
        <c:varyColors val="0"/>
        <c:ser>
          <c:idx val="4"/>
          <c:order val="4"/>
          <c:tx>
            <c:strRef>
              <c:f>Tables!$G$4</c:f>
              <c:strCache>
                <c:ptCount val="1"/>
                <c:pt idx="0">
                  <c:v>Euthansia Per 100,000 Population</c:v>
                </c:pt>
              </c:strCache>
            </c:strRef>
          </c:tx>
          <c:spPr>
            <a:ln w="28575" cap="rnd">
              <a:solidFill>
                <a:schemeClr val="accent5">
                  <a:lumMod val="50000"/>
                </a:schemeClr>
              </a:solidFill>
              <a:round/>
            </a:ln>
            <a:effectLst/>
          </c:spPr>
          <c:marker>
            <c:symbol val="none"/>
          </c:marker>
          <c:cat>
            <c:strRef>
              <c:f>Tables!$B$5:$B$17</c:f>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f>Tables!$G$5:$G$17</c:f>
              <c:numCache>
                <c:formatCode>#,##0.0</c:formatCode>
                <c:ptCount val="13"/>
                <c:pt idx="0">
                  <c:v>2.5010032982343109</c:v>
                </c:pt>
                <c:pt idx="1">
                  <c:v>3.3569244646787579</c:v>
                </c:pt>
                <c:pt idx="2">
                  <c:v>3.7622589330195377</c:v>
                </c:pt>
                <c:pt idx="3">
                  <c:v>4.0812901671730701</c:v>
                </c:pt>
                <c:pt idx="4">
                  <c:v>4.676634795636728</c:v>
                </c:pt>
                <c:pt idx="5">
                  <c:v>6.5998766648048264</c:v>
                </c:pt>
                <c:pt idx="6">
                  <c:v>7.6443214409266922</c:v>
                </c:pt>
                <c:pt idx="7">
                  <c:v>8.7915899631961718</c:v>
                </c:pt>
                <c:pt idx="8">
                  <c:v>10.299402634647191</c:v>
                </c:pt>
                <c:pt idx="9">
                  <c:v>12.906889232391604</c:v>
                </c:pt>
                <c:pt idx="10">
                  <c:v>16.189374287403233</c:v>
                </c:pt>
                <c:pt idx="11">
                  <c:v>17.190301456837883</c:v>
                </c:pt>
                <c:pt idx="12">
                  <c:v>17.993687792964735</c:v>
                </c:pt>
              </c:numCache>
            </c:numRef>
          </c:val>
          <c:smooth val="0"/>
        </c:ser>
        <c:dLbls>
          <c:showLegendKey val="0"/>
          <c:showVal val="0"/>
          <c:showCatName val="0"/>
          <c:showSerName val="0"/>
          <c:showPercent val="0"/>
          <c:showBubbleSize val="0"/>
        </c:dLbls>
        <c:marker val="1"/>
        <c:smooth val="0"/>
        <c:axId val="190476400"/>
        <c:axId val="190476008"/>
      </c:lineChart>
      <c:catAx>
        <c:axId val="190474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478752"/>
        <c:crosses val="autoZero"/>
        <c:auto val="1"/>
        <c:lblAlgn val="ctr"/>
        <c:lblOffset val="100"/>
        <c:noMultiLvlLbl val="0"/>
      </c:catAx>
      <c:valAx>
        <c:axId val="190478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Mortality</a:t>
                </a:r>
                <a:r>
                  <a:rPr lang="en-US" baseline="0"/>
                  <a:t> Per 100,000 Population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474440"/>
        <c:crosses val="autoZero"/>
        <c:crossBetween val="between"/>
      </c:valAx>
      <c:valAx>
        <c:axId val="19047600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Euthansia Per 100,000 Popuation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476400"/>
        <c:crosses val="max"/>
        <c:crossBetween val="between"/>
      </c:valAx>
      <c:catAx>
        <c:axId val="190476400"/>
        <c:scaling>
          <c:orientation val="minMax"/>
        </c:scaling>
        <c:delete val="1"/>
        <c:axPos val="b"/>
        <c:numFmt formatCode="General" sourceLinked="1"/>
        <c:majorTickMark val="out"/>
        <c:minorTickMark val="none"/>
        <c:tickLblPos val="nextTo"/>
        <c:crossAx val="19047600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Euthanasia</a:t>
            </a:r>
            <a:r>
              <a:rPr lang="en-US" baseline="0"/>
              <a:t> Rates in Belgium</a:t>
            </a:r>
          </a:p>
          <a:p>
            <a:pPr>
              <a:defRPr/>
            </a:pPr>
            <a:r>
              <a:rPr lang="en-US" baseline="0"/>
              <a:t>As % of All Deaths &amp; Per 100,000 Population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5"/>
          <c:order val="5"/>
          <c:tx>
            <c:strRef>
              <c:f>Tables!$H$4</c:f>
              <c:strCache>
                <c:ptCount val="1"/>
                <c:pt idx="0">
                  <c:v> Euthanasia Calc.  % of All Deaths</c:v>
                </c:pt>
              </c:strCache>
            </c:strRef>
          </c:tx>
          <c:spPr>
            <a:solidFill>
              <a:srgbClr val="002060"/>
            </a:solidFill>
            <a:ln>
              <a:noFill/>
            </a:ln>
            <a:effectLst/>
          </c:spPr>
          <c:invertIfNegative val="0"/>
          <c:cat>
            <c:strRef>
              <c:f>Tables!$B$5:$B$17</c:f>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f>Tables!$H$5:$H$17</c:f>
              <c:numCache>
                <c:formatCode>0.0%</c:formatCode>
                <c:ptCount val="13"/>
                <c:pt idx="0">
                  <c:v>2.4196788086585262E-3</c:v>
                </c:pt>
                <c:pt idx="1">
                  <c:v>3.4389657482952977E-3</c:v>
                </c:pt>
                <c:pt idx="2">
                  <c:v>3.8135346517359833E-3</c:v>
                </c:pt>
                <c:pt idx="3">
                  <c:v>4.2229812869756956E-3</c:v>
                </c:pt>
                <c:pt idx="4">
                  <c:v>4.9176419161914599E-3</c:v>
                </c:pt>
                <c:pt idx="5">
                  <c:v>6.7312381079866522E-3</c:v>
                </c:pt>
                <c:pt idx="6">
                  <c:v>7.8564806407523877E-3</c:v>
                </c:pt>
                <c:pt idx="7">
                  <c:v>9.0680723923344808E-3</c:v>
                </c:pt>
                <c:pt idx="8">
                  <c:v>1.0863728761554099E-2</c:v>
                </c:pt>
                <c:pt idx="9">
                  <c:v>1.4309125064950638E-2</c:v>
                </c:pt>
                <c:pt idx="10">
                  <c:v>1.6527338247937513E-2</c:v>
                </c:pt>
                <c:pt idx="11">
                  <c:v>1.8385757243091022E-2</c:v>
                </c:pt>
                <c:pt idx="12">
                  <c:v>1.8291855510625017E-2</c:v>
                </c:pt>
              </c:numCache>
            </c:numRef>
          </c:val>
        </c:ser>
        <c:dLbls>
          <c:showLegendKey val="0"/>
          <c:showVal val="0"/>
          <c:showCatName val="0"/>
          <c:showSerName val="0"/>
          <c:showPercent val="0"/>
          <c:showBubbleSize val="0"/>
        </c:dLbls>
        <c:gapWidth val="150"/>
        <c:axId val="190477968"/>
        <c:axId val="190471696"/>
        <c:extLst>
          <c:ext xmlns:c15="http://schemas.microsoft.com/office/drawing/2012/chart" uri="{02D57815-91ED-43cb-92C2-25804820EDAC}">
            <c15:filteredBarSeries>
              <c15:ser>
                <c:idx val="6"/>
                <c:order val="6"/>
                <c:tx>
                  <c:strRef>
                    <c:extLst>
                      <c:ext uri="{02D57815-91ED-43cb-92C2-25804820EDAC}">
                        <c15:formulaRef>
                          <c15:sqref>Tables!$I$4</c15:sqref>
                        </c15:formulaRef>
                      </c:ext>
                    </c:extLst>
                    <c:strCache>
                      <c:ptCount val="1"/>
                      <c:pt idx="0">
                        <c:v>Euthanasia Reported as % of All Deaths*</c:v>
                      </c:pt>
                    </c:strCache>
                  </c:strRef>
                </c:tx>
                <c:spPr>
                  <a:solidFill>
                    <a:schemeClr val="accent1">
                      <a:lumMod val="50000"/>
                    </a:schemeClr>
                  </a:solidFill>
                  <a:ln>
                    <a:noFill/>
                  </a:ln>
                  <a:effectLst/>
                </c:spPr>
                <c:invertIfNegative val="0"/>
                <c:cat>
                  <c:strRef>
                    <c:extLst>
                      <c:ex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c:ext uri="{02D57815-91ED-43cb-92C2-25804820EDAC}">
                        <c15:formulaRef>
                          <c15:sqref>Tables!$I$5:$I$17</c15:sqref>
                        </c15:formulaRef>
                      </c:ext>
                    </c:extLst>
                    <c:numCache>
                      <c:formatCode>0.00%</c:formatCode>
                      <c:ptCount val="13"/>
                      <c:pt idx="0">
                        <c:v>2E-3</c:v>
                      </c:pt>
                      <c:pt idx="1">
                        <c:v>3.5999999999999999E-3</c:v>
                      </c:pt>
                      <c:pt idx="2">
                        <c:v>3.5999999999999999E-3</c:v>
                      </c:pt>
                      <c:pt idx="3">
                        <c:v>4.4000000000000003E-3</c:v>
                      </c:pt>
                      <c:pt idx="4">
                        <c:v>4.4000000000000003E-3</c:v>
                      </c:pt>
                      <c:pt idx="5">
                        <c:v>7.0000000000000001E-3</c:v>
                      </c:pt>
                      <c:pt idx="6">
                        <c:v>7.0000000000000001E-3</c:v>
                      </c:pt>
                      <c:pt idx="7" formatCode="0%">
                        <c:v>0.01</c:v>
                      </c:pt>
                      <c:pt idx="8" formatCode="0%">
                        <c:v>0.01</c:v>
                      </c:pt>
                      <c:pt idx="9" formatCode="0.0%">
                        <c:v>1.2999999999999999E-2</c:v>
                      </c:pt>
                      <c:pt idx="10" formatCode="0.0%">
                        <c:v>1.7000000000000001E-2</c:v>
                      </c:pt>
                    </c:numCache>
                  </c:numRef>
                </c:val>
              </c15:ser>
            </c15:filteredBarSeries>
          </c:ext>
        </c:extLst>
      </c:barChart>
      <c:lineChart>
        <c:grouping val="standard"/>
        <c:varyColors val="0"/>
        <c:ser>
          <c:idx val="4"/>
          <c:order val="4"/>
          <c:tx>
            <c:strRef>
              <c:f>Tables!$G$4</c:f>
              <c:strCache>
                <c:ptCount val="1"/>
                <c:pt idx="0">
                  <c:v>Euthansia Per 100,000 Population</c:v>
                </c:pt>
              </c:strCache>
            </c:strRef>
          </c:tx>
          <c:spPr>
            <a:ln w="28575" cap="rnd">
              <a:solidFill>
                <a:schemeClr val="accent2"/>
              </a:solidFill>
              <a:round/>
            </a:ln>
            <a:effectLst/>
          </c:spPr>
          <c:marker>
            <c:symbol val="none"/>
          </c:marker>
          <c:cat>
            <c:strRef>
              <c:f>Tables!$B$5:$B$17</c:f>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f>Tables!$G$5:$G$17</c:f>
              <c:numCache>
                <c:formatCode>#,##0.0</c:formatCode>
                <c:ptCount val="13"/>
                <c:pt idx="0">
                  <c:v>2.5010032982343109</c:v>
                </c:pt>
                <c:pt idx="1">
                  <c:v>3.3569244646787579</c:v>
                </c:pt>
                <c:pt idx="2">
                  <c:v>3.7622589330195377</c:v>
                </c:pt>
                <c:pt idx="3">
                  <c:v>4.0812901671730701</c:v>
                </c:pt>
                <c:pt idx="4">
                  <c:v>4.676634795636728</c:v>
                </c:pt>
                <c:pt idx="5">
                  <c:v>6.5998766648048264</c:v>
                </c:pt>
                <c:pt idx="6">
                  <c:v>7.6443214409266922</c:v>
                </c:pt>
                <c:pt idx="7">
                  <c:v>8.7915899631961718</c:v>
                </c:pt>
                <c:pt idx="8">
                  <c:v>10.299402634647191</c:v>
                </c:pt>
                <c:pt idx="9">
                  <c:v>12.906889232391604</c:v>
                </c:pt>
                <c:pt idx="10">
                  <c:v>16.189374287403233</c:v>
                </c:pt>
                <c:pt idx="11">
                  <c:v>17.190301456837883</c:v>
                </c:pt>
                <c:pt idx="12">
                  <c:v>17.993687792964735</c:v>
                </c:pt>
              </c:numCache>
            </c:numRef>
          </c:val>
          <c:smooth val="0"/>
        </c:ser>
        <c:dLbls>
          <c:showLegendKey val="0"/>
          <c:showVal val="0"/>
          <c:showCatName val="0"/>
          <c:showSerName val="0"/>
          <c:showPercent val="0"/>
          <c:showBubbleSize val="0"/>
        </c:dLbls>
        <c:marker val="1"/>
        <c:smooth val="0"/>
        <c:axId val="190472480"/>
        <c:axId val="190473264"/>
        <c:extLst>
          <c:ext xmlns:c15="http://schemas.microsoft.com/office/drawing/2012/chart" uri="{02D57815-91ED-43cb-92C2-25804820EDAC}">
            <c15:filteredLineSeries>
              <c15:ser>
                <c:idx val="0"/>
                <c:order val="0"/>
                <c:tx>
                  <c:strRef>
                    <c:extLst>
                      <c:ext uri="{02D57815-91ED-43cb-92C2-25804820EDAC}">
                        <c15:formulaRef>
                          <c15:sqref>Tables!$C$4</c15:sqref>
                        </c15:formulaRef>
                      </c:ext>
                    </c:extLst>
                    <c:strCache>
                      <c:ptCount val="1"/>
                      <c:pt idx="0">
                        <c:v>Population**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c:ext uri="{02D57815-91ED-43cb-92C2-25804820EDAC}">
                        <c15:formulaRef>
                          <c15:sqref>Tables!$C$5:$C$17</c15:sqref>
                        </c15:formulaRef>
                      </c:ext>
                    </c:extLst>
                    <c:numCache>
                      <c:formatCode>#,##0</c:formatCode>
                      <c:ptCount val="13"/>
                      <c:pt idx="0">
                        <c:v>10355844</c:v>
                      </c:pt>
                      <c:pt idx="1">
                        <c:v>10396421</c:v>
                      </c:pt>
                      <c:pt idx="2">
                        <c:v>10445852</c:v>
                      </c:pt>
                      <c:pt idx="3">
                        <c:v>10511382</c:v>
                      </c:pt>
                      <c:pt idx="4">
                        <c:v>10584534</c:v>
                      </c:pt>
                      <c:pt idx="5">
                        <c:v>10666866</c:v>
                      </c:pt>
                      <c:pt idx="6">
                        <c:v>10753080</c:v>
                      </c:pt>
                      <c:pt idx="7">
                        <c:v>10839905</c:v>
                      </c:pt>
                      <c:pt idx="8">
                        <c:v>11000638</c:v>
                      </c:pt>
                      <c:pt idx="9">
                        <c:v>11094850</c:v>
                      </c:pt>
                      <c:pt idx="10">
                        <c:v>11161642</c:v>
                      </c:pt>
                      <c:pt idx="11">
                        <c:v>11203992</c:v>
                      </c:pt>
                      <c:pt idx="12">
                        <c:v>11237274</c:v>
                      </c:pt>
                    </c:numCache>
                  </c:numRef>
                </c:val>
                <c:smooth val="0"/>
              </c15:ser>
            </c15:filteredLineSeries>
            <c15:filteredLineSeries>
              <c15:ser>
                <c:idx val="1"/>
                <c:order val="1"/>
                <c:tx>
                  <c:strRef>
                    <c:extLst xmlns:c15="http://schemas.microsoft.com/office/drawing/2012/chart">
                      <c:ext xmlns:c15="http://schemas.microsoft.com/office/drawing/2012/chart" uri="{02D57815-91ED-43cb-92C2-25804820EDAC}">
                        <c15:formulaRef>
                          <c15:sqref>Tables!$D$4</c15:sqref>
                        </c15:formulaRef>
                      </c:ext>
                    </c:extLst>
                    <c:strCache>
                      <c:ptCount val="1"/>
                      <c:pt idx="0">
                        <c:v>All Deaths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Tables!$D$5:$D$17</c15:sqref>
                        </c15:formulaRef>
                      </c:ext>
                    </c:extLst>
                    <c:numCache>
                      <c:formatCode>#,##0</c:formatCode>
                      <c:ptCount val="13"/>
                      <c:pt idx="0">
                        <c:v>107039</c:v>
                      </c:pt>
                      <c:pt idx="1">
                        <c:v>101484</c:v>
                      </c:pt>
                      <c:pt idx="2">
                        <c:v>103054</c:v>
                      </c:pt>
                      <c:pt idx="3">
                        <c:v>101587</c:v>
                      </c:pt>
                      <c:pt idx="4">
                        <c:v>100658</c:v>
                      </c:pt>
                      <c:pt idx="5">
                        <c:v>104587</c:v>
                      </c:pt>
                      <c:pt idx="6">
                        <c:v>104627</c:v>
                      </c:pt>
                      <c:pt idx="7">
                        <c:v>105094</c:v>
                      </c:pt>
                      <c:pt idx="8">
                        <c:v>104292</c:v>
                      </c:pt>
                      <c:pt idx="9">
                        <c:v>100076</c:v>
                      </c:pt>
                      <c:pt idx="10">
                        <c:v>109334</c:v>
                      </c:pt>
                      <c:pt idx="11">
                        <c:v>104755</c:v>
                      </c:pt>
                      <c:pt idx="12">
                        <c:v>110541</c:v>
                      </c:pt>
                    </c:numCache>
                  </c:numRef>
                </c:val>
                <c:smooth val="0"/>
              </c15:ser>
            </c15:filteredLineSeries>
            <c15:filteredLineSeries>
              <c15:ser>
                <c:idx val="2"/>
                <c:order val="2"/>
                <c:tx>
                  <c:strRef>
                    <c:extLst xmlns:c15="http://schemas.microsoft.com/office/drawing/2012/chart">
                      <c:ext xmlns:c15="http://schemas.microsoft.com/office/drawing/2012/chart" uri="{02D57815-91ED-43cb-92C2-25804820EDAC}">
                        <c15:formulaRef>
                          <c15:sqref>Tables!$E$4</c15:sqref>
                        </c15:formulaRef>
                      </c:ext>
                    </c:extLst>
                    <c:strCache>
                      <c:ptCount val="1"/>
                      <c:pt idx="0">
                        <c:v>Mortality Per 100,000 Population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Tables!$E$5:$E$17</c15:sqref>
                        </c15:formulaRef>
                      </c:ext>
                    </c:extLst>
                    <c:numCache>
                      <c:formatCode>#,##0.0</c:formatCode>
                      <c:ptCount val="13"/>
                      <c:pt idx="0">
                        <c:v>1033.6096217749127</c:v>
                      </c:pt>
                      <c:pt idx="1">
                        <c:v>976.14361711592869</c:v>
                      </c:pt>
                      <c:pt idx="2">
                        <c:v>986.5542801104209</c:v>
                      </c:pt>
                      <c:pt idx="3">
                        <c:v>966.4476088872043</c:v>
                      </c:pt>
                      <c:pt idx="4">
                        <c:v>950.99132375596321</c:v>
                      </c:pt>
                      <c:pt idx="5">
                        <c:v>980.48480219025907</c:v>
                      </c:pt>
                      <c:pt idx="6">
                        <c:v>972.99564403873126</c:v>
                      </c:pt>
                      <c:pt idx="7">
                        <c:v>969.51034164967314</c:v>
                      </c:pt>
                      <c:pt idx="8">
                        <c:v>948.05410377107216</c:v>
                      </c:pt>
                      <c:pt idx="9">
                        <c:v>902.00408297543447</c:v>
                      </c:pt>
                      <c:pt idx="10">
                        <c:v>979.55121656831489</c:v>
                      </c:pt>
                      <c:pt idx="11">
                        <c:v>934.97924668278949</c:v>
                      </c:pt>
                      <c:pt idx="12">
                        <c:v>983.69942745900835</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Tables!$F$4</c15:sqref>
                        </c15:formulaRef>
                      </c:ext>
                    </c:extLst>
                    <c:strCache>
                      <c:ptCount val="1"/>
                      <c:pt idx="0">
                        <c:v>Euthanasia Deaths*</c:v>
                      </c:pt>
                    </c:strCache>
                  </c:strRef>
                </c:tx>
                <c:spPr>
                  <a:ln w="28575" cap="rnd">
                    <a:solidFill>
                      <a:srgbClr val="002060"/>
                    </a:solidFill>
                    <a:round/>
                  </a:ln>
                  <a:effectLst/>
                </c:spPr>
                <c:marker>
                  <c:symbol val="circle"/>
                  <c:size val="5"/>
                  <c:spPr>
                    <a:solidFill>
                      <a:schemeClr val="accent4"/>
                    </a:solidFill>
                    <a:ln w="9525">
                      <a:solidFill>
                        <a:schemeClr val="accent4"/>
                      </a:solidFill>
                    </a:ln>
                    <a:effectLst/>
                  </c:spPr>
                </c:marker>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Tables!$F$5:$F$17</c15:sqref>
                        </c15:formulaRef>
                      </c:ext>
                    </c:extLst>
                    <c:numCache>
                      <c:formatCode>#,##0</c:formatCode>
                      <c:ptCount val="13"/>
                      <c:pt idx="0">
                        <c:v>259</c:v>
                      </c:pt>
                      <c:pt idx="1">
                        <c:v>349</c:v>
                      </c:pt>
                      <c:pt idx="2">
                        <c:v>393</c:v>
                      </c:pt>
                      <c:pt idx="3">
                        <c:v>429</c:v>
                      </c:pt>
                      <c:pt idx="4">
                        <c:v>495</c:v>
                      </c:pt>
                      <c:pt idx="5">
                        <c:v>704</c:v>
                      </c:pt>
                      <c:pt idx="6">
                        <c:v>822</c:v>
                      </c:pt>
                      <c:pt idx="7">
                        <c:v>953</c:v>
                      </c:pt>
                      <c:pt idx="8">
                        <c:v>1133</c:v>
                      </c:pt>
                      <c:pt idx="9">
                        <c:v>1432</c:v>
                      </c:pt>
                      <c:pt idx="10">
                        <c:v>1807</c:v>
                      </c:pt>
                      <c:pt idx="11">
                        <c:v>1926</c:v>
                      </c:pt>
                      <c:pt idx="12">
                        <c:v>2022</c:v>
                      </c:pt>
                    </c:numCache>
                  </c:numRef>
                </c:val>
                <c:smooth val="0"/>
              </c15:ser>
            </c15:filteredLineSeries>
          </c:ext>
        </c:extLst>
      </c:lineChart>
      <c:catAx>
        <c:axId val="190472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473264"/>
        <c:crosses val="autoZero"/>
        <c:auto val="1"/>
        <c:lblAlgn val="ctr"/>
        <c:lblOffset val="100"/>
        <c:noMultiLvlLbl val="0"/>
      </c:catAx>
      <c:valAx>
        <c:axId val="190473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Euthanasia</a:t>
                </a:r>
                <a:r>
                  <a:rPr lang="en-US" baseline="0"/>
                  <a:t> per 100,000</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472480"/>
        <c:crosses val="autoZero"/>
        <c:crossBetween val="between"/>
      </c:valAx>
      <c:valAx>
        <c:axId val="19047169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Euthanasia as % of All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477968"/>
        <c:crosses val="max"/>
        <c:crossBetween val="between"/>
      </c:valAx>
      <c:catAx>
        <c:axId val="190477968"/>
        <c:scaling>
          <c:orientation val="minMax"/>
        </c:scaling>
        <c:delete val="1"/>
        <c:axPos val="b"/>
        <c:numFmt formatCode="General" sourceLinked="1"/>
        <c:majorTickMark val="out"/>
        <c:minorTickMark val="none"/>
        <c:tickLblPos val="nextTo"/>
        <c:crossAx val="19047169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Euthanasia Deaths in</a:t>
            </a:r>
            <a:r>
              <a:rPr lang="en-US" baseline="0"/>
              <a:t> Belgium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3"/>
          <c:order val="3"/>
          <c:tx>
            <c:strRef>
              <c:f>Tables!$F$4</c:f>
              <c:strCache>
                <c:ptCount val="1"/>
                <c:pt idx="0">
                  <c:v>Euthanasia Deaths*</c:v>
                </c:pt>
              </c:strCache>
            </c:strRef>
          </c:tx>
          <c:spPr>
            <a:solidFill>
              <a:srgbClr val="002060"/>
            </a:solidFill>
            <a:ln>
              <a:noFill/>
            </a:ln>
            <a:effectLst/>
          </c:spPr>
          <c:invertIfNegative val="0"/>
          <c:cat>
            <c:strRef>
              <c:f>Tables!$B$5:$B$17</c:f>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f>Tables!$F$5:$F$17</c:f>
              <c:numCache>
                <c:formatCode>#,##0</c:formatCode>
                <c:ptCount val="13"/>
                <c:pt idx="0">
                  <c:v>259</c:v>
                </c:pt>
                <c:pt idx="1">
                  <c:v>349</c:v>
                </c:pt>
                <c:pt idx="2">
                  <c:v>393</c:v>
                </c:pt>
                <c:pt idx="3">
                  <c:v>429</c:v>
                </c:pt>
                <c:pt idx="4">
                  <c:v>495</c:v>
                </c:pt>
                <c:pt idx="5">
                  <c:v>704</c:v>
                </c:pt>
                <c:pt idx="6">
                  <c:v>822</c:v>
                </c:pt>
                <c:pt idx="7">
                  <c:v>953</c:v>
                </c:pt>
                <c:pt idx="8">
                  <c:v>1133</c:v>
                </c:pt>
                <c:pt idx="9">
                  <c:v>1432</c:v>
                </c:pt>
                <c:pt idx="10">
                  <c:v>1807</c:v>
                </c:pt>
                <c:pt idx="11">
                  <c:v>1926</c:v>
                </c:pt>
                <c:pt idx="12">
                  <c:v>2022</c:v>
                </c:pt>
              </c:numCache>
            </c:numRef>
          </c:val>
        </c:ser>
        <c:dLbls>
          <c:showLegendKey val="0"/>
          <c:showVal val="0"/>
          <c:showCatName val="0"/>
          <c:showSerName val="0"/>
          <c:showPercent val="0"/>
          <c:showBubbleSize val="0"/>
        </c:dLbls>
        <c:gapWidth val="219"/>
        <c:axId val="190473656"/>
        <c:axId val="190479144"/>
        <c:extLst>
          <c:ext xmlns:c15="http://schemas.microsoft.com/office/drawing/2012/chart" uri="{02D57815-91ED-43cb-92C2-25804820EDAC}">
            <c15:filteredBarSeries>
              <c15:ser>
                <c:idx val="0"/>
                <c:order val="0"/>
                <c:tx>
                  <c:strRef>
                    <c:extLst>
                      <c:ext uri="{02D57815-91ED-43cb-92C2-25804820EDAC}">
                        <c15:formulaRef>
                          <c15:sqref>Tables!$C$4</c15:sqref>
                        </c15:formulaRef>
                      </c:ext>
                    </c:extLst>
                    <c:strCache>
                      <c:ptCount val="1"/>
                      <c:pt idx="0">
                        <c:v>Population**</c:v>
                      </c:pt>
                    </c:strCache>
                  </c:strRef>
                </c:tx>
                <c:spPr>
                  <a:solidFill>
                    <a:schemeClr val="accent1"/>
                  </a:solidFill>
                  <a:ln>
                    <a:noFill/>
                  </a:ln>
                  <a:effectLst/>
                </c:spPr>
                <c:invertIfNegative val="0"/>
                <c:cat>
                  <c:strRef>
                    <c:extLst>
                      <c:ex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c:ext uri="{02D57815-91ED-43cb-92C2-25804820EDAC}">
                        <c15:formulaRef>
                          <c15:sqref>Tables!$C$5:$C$17</c15:sqref>
                        </c15:formulaRef>
                      </c:ext>
                    </c:extLst>
                    <c:numCache>
                      <c:formatCode>#,##0</c:formatCode>
                      <c:ptCount val="13"/>
                      <c:pt idx="0">
                        <c:v>10355844</c:v>
                      </c:pt>
                      <c:pt idx="1">
                        <c:v>10396421</c:v>
                      </c:pt>
                      <c:pt idx="2">
                        <c:v>10445852</c:v>
                      </c:pt>
                      <c:pt idx="3">
                        <c:v>10511382</c:v>
                      </c:pt>
                      <c:pt idx="4">
                        <c:v>10584534</c:v>
                      </c:pt>
                      <c:pt idx="5">
                        <c:v>10666866</c:v>
                      </c:pt>
                      <c:pt idx="6">
                        <c:v>10753080</c:v>
                      </c:pt>
                      <c:pt idx="7">
                        <c:v>10839905</c:v>
                      </c:pt>
                      <c:pt idx="8">
                        <c:v>11000638</c:v>
                      </c:pt>
                      <c:pt idx="9">
                        <c:v>11094850</c:v>
                      </c:pt>
                      <c:pt idx="10">
                        <c:v>11161642</c:v>
                      </c:pt>
                      <c:pt idx="11">
                        <c:v>11203992</c:v>
                      </c:pt>
                      <c:pt idx="12">
                        <c:v>11237274</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Tables!$D$4</c15:sqref>
                        </c15:formulaRef>
                      </c:ext>
                    </c:extLst>
                    <c:strCache>
                      <c:ptCount val="1"/>
                      <c:pt idx="0">
                        <c:v>All Deaths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Tables!$D$5:$D$17</c15:sqref>
                        </c15:formulaRef>
                      </c:ext>
                    </c:extLst>
                    <c:numCache>
                      <c:formatCode>#,##0</c:formatCode>
                      <c:ptCount val="13"/>
                      <c:pt idx="0">
                        <c:v>107039</c:v>
                      </c:pt>
                      <c:pt idx="1">
                        <c:v>101484</c:v>
                      </c:pt>
                      <c:pt idx="2">
                        <c:v>103054</c:v>
                      </c:pt>
                      <c:pt idx="3">
                        <c:v>101587</c:v>
                      </c:pt>
                      <c:pt idx="4">
                        <c:v>100658</c:v>
                      </c:pt>
                      <c:pt idx="5">
                        <c:v>104587</c:v>
                      </c:pt>
                      <c:pt idx="6">
                        <c:v>104627</c:v>
                      </c:pt>
                      <c:pt idx="7">
                        <c:v>105094</c:v>
                      </c:pt>
                      <c:pt idx="8">
                        <c:v>104292</c:v>
                      </c:pt>
                      <c:pt idx="9">
                        <c:v>100076</c:v>
                      </c:pt>
                      <c:pt idx="10">
                        <c:v>109334</c:v>
                      </c:pt>
                      <c:pt idx="11">
                        <c:v>104755</c:v>
                      </c:pt>
                      <c:pt idx="12">
                        <c:v>110541</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Tables!$E$4</c15:sqref>
                        </c15:formulaRef>
                      </c:ext>
                    </c:extLst>
                    <c:strCache>
                      <c:ptCount val="1"/>
                      <c:pt idx="0">
                        <c:v>Mortality Per 100,000 Population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Tables!$E$5:$E$17</c15:sqref>
                        </c15:formulaRef>
                      </c:ext>
                    </c:extLst>
                    <c:numCache>
                      <c:formatCode>#,##0.0</c:formatCode>
                      <c:ptCount val="13"/>
                      <c:pt idx="0">
                        <c:v>1033.6096217749127</c:v>
                      </c:pt>
                      <c:pt idx="1">
                        <c:v>976.14361711592869</c:v>
                      </c:pt>
                      <c:pt idx="2">
                        <c:v>986.5542801104209</c:v>
                      </c:pt>
                      <c:pt idx="3">
                        <c:v>966.4476088872043</c:v>
                      </c:pt>
                      <c:pt idx="4">
                        <c:v>950.99132375596321</c:v>
                      </c:pt>
                      <c:pt idx="5">
                        <c:v>980.48480219025907</c:v>
                      </c:pt>
                      <c:pt idx="6">
                        <c:v>972.99564403873126</c:v>
                      </c:pt>
                      <c:pt idx="7">
                        <c:v>969.51034164967314</c:v>
                      </c:pt>
                      <c:pt idx="8">
                        <c:v>948.05410377107216</c:v>
                      </c:pt>
                      <c:pt idx="9">
                        <c:v>902.00408297543447</c:v>
                      </c:pt>
                      <c:pt idx="10">
                        <c:v>979.55121656831489</c:v>
                      </c:pt>
                      <c:pt idx="11">
                        <c:v>934.97924668278949</c:v>
                      </c:pt>
                      <c:pt idx="12">
                        <c:v>983.69942745900835</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Tables!$H$4</c15:sqref>
                        </c15:formulaRef>
                      </c:ext>
                    </c:extLst>
                    <c:strCache>
                      <c:ptCount val="1"/>
                      <c:pt idx="0">
                        <c:v> Euthanasia Calc.  % of All Deaths</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Tables!$H$5:$H$17</c15:sqref>
                        </c15:formulaRef>
                      </c:ext>
                    </c:extLst>
                    <c:numCache>
                      <c:formatCode>0.0%</c:formatCode>
                      <c:ptCount val="13"/>
                      <c:pt idx="0">
                        <c:v>2.4196788086585262E-3</c:v>
                      </c:pt>
                      <c:pt idx="1">
                        <c:v>3.4389657482952977E-3</c:v>
                      </c:pt>
                      <c:pt idx="2">
                        <c:v>3.8135346517359833E-3</c:v>
                      </c:pt>
                      <c:pt idx="3">
                        <c:v>4.2229812869756956E-3</c:v>
                      </c:pt>
                      <c:pt idx="4">
                        <c:v>4.9176419161914599E-3</c:v>
                      </c:pt>
                      <c:pt idx="5">
                        <c:v>6.7312381079866522E-3</c:v>
                      </c:pt>
                      <c:pt idx="6">
                        <c:v>7.8564806407523877E-3</c:v>
                      </c:pt>
                      <c:pt idx="7">
                        <c:v>9.0680723923344808E-3</c:v>
                      </c:pt>
                      <c:pt idx="8">
                        <c:v>1.0863728761554099E-2</c:v>
                      </c:pt>
                      <c:pt idx="9">
                        <c:v>1.4309125064950638E-2</c:v>
                      </c:pt>
                      <c:pt idx="10">
                        <c:v>1.6527338247937513E-2</c:v>
                      </c:pt>
                      <c:pt idx="11">
                        <c:v>1.8385757243091022E-2</c:v>
                      </c:pt>
                      <c:pt idx="12">
                        <c:v>1.8291855510625017E-2</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Tables!$I$4</c15:sqref>
                        </c15:formulaRef>
                      </c:ext>
                    </c:extLst>
                    <c:strCache>
                      <c:ptCount val="1"/>
                      <c:pt idx="0">
                        <c:v>Euthanasia Reported as % of All Deaths*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Tables!$I$5:$I$17</c15:sqref>
                        </c15:formulaRef>
                      </c:ext>
                    </c:extLst>
                    <c:numCache>
                      <c:formatCode>0.00%</c:formatCode>
                      <c:ptCount val="13"/>
                      <c:pt idx="0">
                        <c:v>2E-3</c:v>
                      </c:pt>
                      <c:pt idx="1">
                        <c:v>3.5999999999999999E-3</c:v>
                      </c:pt>
                      <c:pt idx="2">
                        <c:v>3.5999999999999999E-3</c:v>
                      </c:pt>
                      <c:pt idx="3">
                        <c:v>4.4000000000000003E-3</c:v>
                      </c:pt>
                      <c:pt idx="4">
                        <c:v>4.4000000000000003E-3</c:v>
                      </c:pt>
                      <c:pt idx="5">
                        <c:v>7.0000000000000001E-3</c:v>
                      </c:pt>
                      <c:pt idx="6">
                        <c:v>7.0000000000000001E-3</c:v>
                      </c:pt>
                      <c:pt idx="7" formatCode="0%">
                        <c:v>0.01</c:v>
                      </c:pt>
                      <c:pt idx="8" formatCode="0%">
                        <c:v>0.01</c:v>
                      </c:pt>
                      <c:pt idx="9" formatCode="0.0%">
                        <c:v>1.2999999999999999E-2</c:v>
                      </c:pt>
                      <c:pt idx="10" formatCode="0.0%">
                        <c:v>1.7000000000000001E-2</c:v>
                      </c:pt>
                    </c:numCache>
                  </c:numRef>
                </c:val>
              </c15:ser>
            </c15:filteredBarSeries>
          </c:ext>
        </c:extLst>
      </c:barChart>
      <c:lineChart>
        <c:grouping val="standard"/>
        <c:varyColors val="0"/>
        <c:dLbls>
          <c:showLegendKey val="0"/>
          <c:showVal val="0"/>
          <c:showCatName val="0"/>
          <c:showSerName val="0"/>
          <c:showPercent val="0"/>
          <c:showBubbleSize val="0"/>
        </c:dLbls>
        <c:marker val="1"/>
        <c:smooth val="0"/>
        <c:axId val="190474832"/>
        <c:axId val="190476792"/>
        <c:extLst>
          <c:ext xmlns:c15="http://schemas.microsoft.com/office/drawing/2012/chart" uri="{02D57815-91ED-43cb-92C2-25804820EDAC}">
            <c15:filteredLineSeries>
              <c15:ser>
                <c:idx val="4"/>
                <c:order val="4"/>
                <c:tx>
                  <c:strRef>
                    <c:extLst>
                      <c:ext uri="{02D57815-91ED-43cb-92C2-25804820EDAC}">
                        <c15:formulaRef>
                          <c15:sqref>Tables!$G$4</c15:sqref>
                        </c15:formulaRef>
                      </c:ext>
                    </c:extLst>
                    <c:strCache>
                      <c:ptCount val="1"/>
                      <c:pt idx="0">
                        <c:v>Euthansia Per 100,000 Population</c:v>
                      </c:pt>
                    </c:strCache>
                  </c:strRef>
                </c:tx>
                <c:spPr>
                  <a:ln w="28575" cap="rnd">
                    <a:solidFill>
                      <a:schemeClr val="accent5"/>
                    </a:solidFill>
                    <a:round/>
                  </a:ln>
                  <a:effectLst/>
                </c:spPr>
                <c:marker>
                  <c:symbol val="none"/>
                </c:marker>
                <c:cat>
                  <c:strRef>
                    <c:extLst>
                      <c:ex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c:ext uri="{02D57815-91ED-43cb-92C2-25804820EDAC}">
                        <c15:formulaRef>
                          <c15:sqref>Tables!$G$5:$G$17</c15:sqref>
                        </c15:formulaRef>
                      </c:ext>
                    </c:extLst>
                    <c:numCache>
                      <c:formatCode>#,##0.0</c:formatCode>
                      <c:ptCount val="13"/>
                      <c:pt idx="0">
                        <c:v>2.5010032982343109</c:v>
                      </c:pt>
                      <c:pt idx="1">
                        <c:v>3.3569244646787579</c:v>
                      </c:pt>
                      <c:pt idx="2">
                        <c:v>3.7622589330195377</c:v>
                      </c:pt>
                      <c:pt idx="3">
                        <c:v>4.0812901671730701</c:v>
                      </c:pt>
                      <c:pt idx="4">
                        <c:v>4.676634795636728</c:v>
                      </c:pt>
                      <c:pt idx="5">
                        <c:v>6.5998766648048264</c:v>
                      </c:pt>
                      <c:pt idx="6">
                        <c:v>7.6443214409266922</c:v>
                      </c:pt>
                      <c:pt idx="7">
                        <c:v>8.7915899631961718</c:v>
                      </c:pt>
                      <c:pt idx="8">
                        <c:v>10.299402634647191</c:v>
                      </c:pt>
                      <c:pt idx="9">
                        <c:v>12.906889232391604</c:v>
                      </c:pt>
                      <c:pt idx="10">
                        <c:v>16.189374287403233</c:v>
                      </c:pt>
                      <c:pt idx="11">
                        <c:v>17.190301456837883</c:v>
                      </c:pt>
                      <c:pt idx="12">
                        <c:v>17.993687792964735</c:v>
                      </c:pt>
                    </c:numCache>
                  </c:numRef>
                </c:val>
                <c:smooth val="0"/>
              </c15:ser>
            </c15:filteredLineSeries>
          </c:ext>
        </c:extLst>
      </c:lineChart>
      <c:catAx>
        <c:axId val="190473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479144"/>
        <c:crosses val="autoZero"/>
        <c:auto val="1"/>
        <c:lblAlgn val="ctr"/>
        <c:lblOffset val="100"/>
        <c:noMultiLvlLbl val="0"/>
      </c:catAx>
      <c:valAx>
        <c:axId val="190479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473656"/>
        <c:crosses val="autoZero"/>
        <c:crossBetween val="between"/>
      </c:valAx>
      <c:valAx>
        <c:axId val="190476792"/>
        <c:scaling>
          <c:orientation val="minMax"/>
        </c:scaling>
        <c:delete val="1"/>
        <c:axPos val="r"/>
        <c:numFmt formatCode="#,##0.0" sourceLinked="1"/>
        <c:majorTickMark val="out"/>
        <c:minorTickMark val="none"/>
        <c:tickLblPos val="nextTo"/>
        <c:crossAx val="190474832"/>
        <c:crosses val="max"/>
        <c:crossBetween val="between"/>
      </c:valAx>
      <c:catAx>
        <c:axId val="190474832"/>
        <c:scaling>
          <c:orientation val="minMax"/>
        </c:scaling>
        <c:delete val="1"/>
        <c:axPos val="b"/>
        <c:numFmt formatCode="General" sourceLinked="1"/>
        <c:majorTickMark val="out"/>
        <c:minorTickMark val="none"/>
        <c:tickLblPos val="nextTo"/>
        <c:crossAx val="1904767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Physicians Involved</a:t>
            </a:r>
            <a:r>
              <a:rPr lang="en-US" baseline="0"/>
              <a:t> in Euthanasia in Belgium(By Specialty)</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7"/>
          <c:order val="7"/>
          <c:tx>
            <c:strRef>
              <c:f>Tables!$J$4</c:f>
              <c:strCache>
                <c:ptCount val="1"/>
                <c:pt idx="0">
                  <c:v>Palliative Care</c:v>
                </c:pt>
              </c:strCache>
            </c:strRef>
          </c:tx>
          <c:spPr>
            <a:solidFill>
              <a:srgbClr val="FF0000"/>
            </a:solidFill>
            <a:ln>
              <a:noFill/>
            </a:ln>
            <a:effectLst/>
          </c:spPr>
          <c:invertIfNegative val="0"/>
          <c:cat>
            <c:strRef>
              <c:f>Tables!$B$5:$B$17</c:f>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f>Tables!$J$5:$J$17</c:f>
              <c:numCache>
                <c:formatCode>#,##0</c:formatCode>
                <c:ptCount val="13"/>
                <c:pt idx="0">
                  <c:v>51</c:v>
                </c:pt>
                <c:pt idx="1">
                  <c:v>53</c:v>
                </c:pt>
                <c:pt idx="2">
                  <c:v>42</c:v>
                </c:pt>
                <c:pt idx="3">
                  <c:v>43</c:v>
                </c:pt>
                <c:pt idx="4">
                  <c:v>43</c:v>
                </c:pt>
                <c:pt idx="5">
                  <c:v>71</c:v>
                </c:pt>
                <c:pt idx="6">
                  <c:v>85</c:v>
                </c:pt>
                <c:pt idx="7">
                  <c:v>97</c:v>
                </c:pt>
                <c:pt idx="8">
                  <c:v>109</c:v>
                </c:pt>
                <c:pt idx="9">
                  <c:v>198</c:v>
                </c:pt>
                <c:pt idx="10">
                  <c:v>198</c:v>
                </c:pt>
                <c:pt idx="11">
                  <c:v>150</c:v>
                </c:pt>
                <c:pt idx="12">
                  <c:v>149</c:v>
                </c:pt>
              </c:numCache>
            </c:numRef>
          </c:val>
        </c:ser>
        <c:ser>
          <c:idx val="8"/>
          <c:order val="8"/>
          <c:tx>
            <c:strRef>
              <c:f>Tables!$K$4</c:f>
              <c:strCache>
                <c:ptCount val="1"/>
                <c:pt idx="0">
                  <c:v>GPs</c:v>
                </c:pt>
              </c:strCache>
            </c:strRef>
          </c:tx>
          <c:spPr>
            <a:solidFill>
              <a:schemeClr val="accent1">
                <a:lumMod val="50000"/>
              </a:schemeClr>
            </a:solidFill>
            <a:ln>
              <a:noFill/>
            </a:ln>
            <a:effectLst/>
          </c:spPr>
          <c:invertIfNegative val="0"/>
          <c:cat>
            <c:strRef>
              <c:f>Tables!$B$5:$B$17</c:f>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f>Tables!$K$5:$K$17</c:f>
              <c:numCache>
                <c:formatCode>#,##0</c:formatCode>
                <c:ptCount val="13"/>
                <c:pt idx="0">
                  <c:v>84</c:v>
                </c:pt>
                <c:pt idx="1">
                  <c:v>143</c:v>
                </c:pt>
                <c:pt idx="2">
                  <c:v>166</c:v>
                </c:pt>
                <c:pt idx="3">
                  <c:v>190</c:v>
                </c:pt>
                <c:pt idx="4">
                  <c:v>238</c:v>
                </c:pt>
                <c:pt idx="5">
                  <c:v>326</c:v>
                </c:pt>
                <c:pt idx="6">
                  <c:v>420</c:v>
                </c:pt>
                <c:pt idx="7">
                  <c:v>475</c:v>
                </c:pt>
                <c:pt idx="8">
                  <c:v>575</c:v>
                </c:pt>
                <c:pt idx="9">
                  <c:v>718</c:v>
                </c:pt>
                <c:pt idx="10">
                  <c:v>947</c:v>
                </c:pt>
                <c:pt idx="11">
                  <c:v>1031</c:v>
                </c:pt>
                <c:pt idx="12">
                  <c:v>1082</c:v>
                </c:pt>
              </c:numCache>
            </c:numRef>
          </c:val>
        </c:ser>
        <c:ser>
          <c:idx val="9"/>
          <c:order val="9"/>
          <c:tx>
            <c:strRef>
              <c:f>Tables!$L$4</c:f>
              <c:strCache>
                <c:ptCount val="1"/>
                <c:pt idx="0">
                  <c:v>Specialists</c:v>
                </c:pt>
              </c:strCache>
            </c:strRef>
          </c:tx>
          <c:spPr>
            <a:solidFill>
              <a:schemeClr val="accent4">
                <a:lumMod val="60000"/>
              </a:schemeClr>
            </a:solidFill>
            <a:ln>
              <a:noFill/>
            </a:ln>
            <a:effectLst/>
          </c:spPr>
          <c:invertIfNegative val="0"/>
          <c:cat>
            <c:strRef>
              <c:f>Tables!$B$5:$B$17</c:f>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f>Tables!$L$5:$L$17</c:f>
              <c:numCache>
                <c:formatCode>#,##0</c:formatCode>
                <c:ptCount val="13"/>
                <c:pt idx="0">
                  <c:v>124</c:v>
                </c:pt>
                <c:pt idx="1">
                  <c:v>147</c:v>
                </c:pt>
                <c:pt idx="2">
                  <c:v>183</c:v>
                </c:pt>
                <c:pt idx="3">
                  <c:v>195</c:v>
                </c:pt>
                <c:pt idx="4">
                  <c:v>211</c:v>
                </c:pt>
                <c:pt idx="5">
                  <c:v>307</c:v>
                </c:pt>
                <c:pt idx="6">
                  <c:v>315</c:v>
                </c:pt>
                <c:pt idx="7">
                  <c:v>381</c:v>
                </c:pt>
                <c:pt idx="8">
                  <c:v>449</c:v>
                </c:pt>
                <c:pt idx="9">
                  <c:v>516</c:v>
                </c:pt>
                <c:pt idx="10">
                  <c:v>662</c:v>
                </c:pt>
                <c:pt idx="11">
                  <c:v>747</c:v>
                </c:pt>
                <c:pt idx="12">
                  <c:v>791</c:v>
                </c:pt>
              </c:numCache>
            </c:numRef>
          </c:val>
        </c:ser>
        <c:ser>
          <c:idx val="10"/>
          <c:order val="10"/>
          <c:tx>
            <c:strRef>
              <c:f>Tables!$M$4</c:f>
              <c:strCache>
                <c:ptCount val="1"/>
                <c:pt idx="0">
                  <c:v>Unspecified</c:v>
                </c:pt>
              </c:strCache>
            </c:strRef>
          </c:tx>
          <c:spPr>
            <a:solidFill>
              <a:srgbClr val="FFFF00"/>
            </a:solidFill>
            <a:ln>
              <a:noFill/>
            </a:ln>
            <a:effectLst/>
          </c:spPr>
          <c:invertIfNegative val="0"/>
          <c:cat>
            <c:strRef>
              <c:f>Tables!$B$5:$B$17</c:f>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f>Tables!$M$5:$M$17</c:f>
              <c:numCache>
                <c:formatCode>#,##0</c:formatCode>
                <c:ptCount val="13"/>
                <c:pt idx="0">
                  <c:v>0</c:v>
                </c:pt>
                <c:pt idx="1">
                  <c:v>6</c:v>
                </c:pt>
                <c:pt idx="2">
                  <c:v>2</c:v>
                </c:pt>
                <c:pt idx="3">
                  <c:v>1</c:v>
                </c:pt>
                <c:pt idx="4">
                  <c:v>3</c:v>
                </c:pt>
                <c:pt idx="5">
                  <c:v>0</c:v>
                </c:pt>
                <c:pt idx="6">
                  <c:v>2</c:v>
                </c:pt>
                <c:pt idx="7">
                  <c:v>0</c:v>
                </c:pt>
                <c:pt idx="8">
                  <c:v>0</c:v>
                </c:pt>
                <c:pt idx="9">
                  <c:v>0</c:v>
                </c:pt>
                <c:pt idx="10">
                  <c:v>0</c:v>
                </c:pt>
                <c:pt idx="11">
                  <c:v>0</c:v>
                </c:pt>
                <c:pt idx="12">
                  <c:v>0</c:v>
                </c:pt>
              </c:numCache>
            </c:numRef>
          </c:val>
        </c:ser>
        <c:ser>
          <c:idx val="11"/>
          <c:order val="11"/>
          <c:tx>
            <c:strRef>
              <c:f>Tables!$N$4</c:f>
              <c:strCache>
                <c:ptCount val="1"/>
                <c:pt idx="0">
                  <c:v>Psychiatrist</c:v>
                </c:pt>
              </c:strCache>
            </c:strRef>
          </c:tx>
          <c:spPr>
            <a:solidFill>
              <a:srgbClr val="7030A0"/>
            </a:solidFill>
            <a:ln>
              <a:noFill/>
            </a:ln>
            <a:effectLst/>
          </c:spPr>
          <c:invertIfNegative val="0"/>
          <c:cat>
            <c:strRef>
              <c:f>Tables!$B$5:$B$17</c:f>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f>Tables!$N$5:$N$17</c:f>
              <c:numCache>
                <c:formatCode>#,##0</c:formatCode>
                <c:ptCount val="13"/>
                <c:pt idx="0">
                  <c:v>15</c:v>
                </c:pt>
                <c:pt idx="1">
                  <c:v>10</c:v>
                </c:pt>
                <c:pt idx="2">
                  <c:v>18</c:v>
                </c:pt>
                <c:pt idx="3">
                  <c:v>15</c:v>
                </c:pt>
                <c:pt idx="4">
                  <c:v>19</c:v>
                </c:pt>
                <c:pt idx="5">
                  <c:v>38</c:v>
                </c:pt>
                <c:pt idx="6">
                  <c:v>41</c:v>
                </c:pt>
                <c:pt idx="7">
                  <c:v>55</c:v>
                </c:pt>
                <c:pt idx="8">
                  <c:v>78</c:v>
                </c:pt>
                <c:pt idx="9">
                  <c:v>124</c:v>
                </c:pt>
                <c:pt idx="10">
                  <c:v>183</c:v>
                </c:pt>
                <c:pt idx="11">
                  <c:v>216</c:v>
                </c:pt>
                <c:pt idx="12">
                  <c:v>190</c:v>
                </c:pt>
              </c:numCache>
            </c:numRef>
          </c:val>
        </c:ser>
        <c:ser>
          <c:idx val="12"/>
          <c:order val="12"/>
          <c:tx>
            <c:strRef>
              <c:f>Tables!$O$4</c:f>
              <c:strCache>
                <c:ptCount val="1"/>
                <c:pt idx="0">
                  <c:v>Specialist</c:v>
                </c:pt>
              </c:strCache>
            </c:strRef>
          </c:tx>
          <c:spPr>
            <a:solidFill>
              <a:schemeClr val="accent1">
                <a:lumMod val="80000"/>
                <a:lumOff val="20000"/>
              </a:schemeClr>
            </a:solidFill>
            <a:ln>
              <a:noFill/>
            </a:ln>
            <a:effectLst/>
          </c:spPr>
          <c:invertIfNegative val="0"/>
          <c:cat>
            <c:strRef>
              <c:f>Tables!$B$5:$B$17</c:f>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f>Tables!$O$5:$O$17</c:f>
              <c:numCache>
                <c:formatCode>#,##0</c:formatCode>
                <c:ptCount val="13"/>
                <c:pt idx="0">
                  <c:v>7</c:v>
                </c:pt>
                <c:pt idx="1">
                  <c:v>14</c:v>
                </c:pt>
                <c:pt idx="2">
                  <c:v>9</c:v>
                </c:pt>
                <c:pt idx="3">
                  <c:v>11</c:v>
                </c:pt>
                <c:pt idx="4">
                  <c:v>9</c:v>
                </c:pt>
                <c:pt idx="5">
                  <c:v>11</c:v>
                </c:pt>
                <c:pt idx="6">
                  <c:v>26</c:v>
                </c:pt>
                <c:pt idx="7">
                  <c:v>25</c:v>
                </c:pt>
                <c:pt idx="8">
                  <c:v>36</c:v>
                </c:pt>
                <c:pt idx="9">
                  <c:v>43</c:v>
                </c:pt>
                <c:pt idx="10">
                  <c:v>83</c:v>
                </c:pt>
                <c:pt idx="11">
                  <c:v>79</c:v>
                </c:pt>
                <c:pt idx="12">
                  <c:v>109</c:v>
                </c:pt>
              </c:numCache>
            </c:numRef>
          </c:val>
        </c:ser>
        <c:ser>
          <c:idx val="13"/>
          <c:order val="13"/>
          <c:tx>
            <c:strRef>
              <c:f>Tables!$P$4</c:f>
              <c:strCache>
                <c:ptCount val="1"/>
                <c:pt idx="0">
                  <c:v>Non-Obligatory Consultants</c:v>
                </c:pt>
              </c:strCache>
            </c:strRef>
          </c:tx>
          <c:spPr>
            <a:solidFill>
              <a:schemeClr val="accent2"/>
            </a:solidFill>
            <a:ln>
              <a:noFill/>
            </a:ln>
            <a:effectLst/>
          </c:spPr>
          <c:invertIfNegative val="0"/>
          <c:cat>
            <c:strRef>
              <c:f>Tables!$B$5:$B$17</c:f>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f>Tables!$P$5:$P$17</c:f>
              <c:numCache>
                <c:formatCode>#,##0</c:formatCode>
                <c:ptCount val="13"/>
                <c:pt idx="0">
                  <c:v>0</c:v>
                </c:pt>
                <c:pt idx="1">
                  <c:v>206</c:v>
                </c:pt>
                <c:pt idx="2">
                  <c:v>185</c:v>
                </c:pt>
                <c:pt idx="3">
                  <c:v>173</c:v>
                </c:pt>
                <c:pt idx="4">
                  <c:v>215</c:v>
                </c:pt>
                <c:pt idx="5">
                  <c:v>308</c:v>
                </c:pt>
                <c:pt idx="6">
                  <c:v>322</c:v>
                </c:pt>
                <c:pt idx="7">
                  <c:v>0</c:v>
                </c:pt>
                <c:pt idx="8">
                  <c:v>0</c:v>
                </c:pt>
                <c:pt idx="9">
                  <c:v>474</c:v>
                </c:pt>
                <c:pt idx="10">
                  <c:v>573</c:v>
                </c:pt>
                <c:pt idx="11">
                  <c:v>528</c:v>
                </c:pt>
                <c:pt idx="12">
                  <c:v>997</c:v>
                </c:pt>
              </c:numCache>
            </c:numRef>
          </c:val>
        </c:ser>
        <c:dLbls>
          <c:showLegendKey val="0"/>
          <c:showVal val="0"/>
          <c:showCatName val="0"/>
          <c:showSerName val="0"/>
          <c:showPercent val="0"/>
          <c:showBubbleSize val="0"/>
        </c:dLbls>
        <c:gapWidth val="219"/>
        <c:overlap val="-27"/>
        <c:axId val="190475224"/>
        <c:axId val="190477184"/>
        <c:extLst>
          <c:ext xmlns:c15="http://schemas.microsoft.com/office/drawing/2012/chart" uri="{02D57815-91ED-43cb-92C2-25804820EDAC}">
            <c15:filteredBarSeries>
              <c15:ser>
                <c:idx val="0"/>
                <c:order val="0"/>
                <c:tx>
                  <c:strRef>
                    <c:extLst>
                      <c:ext uri="{02D57815-91ED-43cb-92C2-25804820EDAC}">
                        <c15:formulaRef>
                          <c15:sqref>Tables!$C$4</c15:sqref>
                        </c15:formulaRef>
                      </c:ext>
                    </c:extLst>
                    <c:strCache>
                      <c:ptCount val="1"/>
                      <c:pt idx="0">
                        <c:v>Population**</c:v>
                      </c:pt>
                    </c:strCache>
                  </c:strRef>
                </c:tx>
                <c:spPr>
                  <a:solidFill>
                    <a:schemeClr val="accent1"/>
                  </a:solidFill>
                  <a:ln>
                    <a:noFill/>
                  </a:ln>
                  <a:effectLst/>
                </c:spPr>
                <c:invertIfNegative val="0"/>
                <c:cat>
                  <c:strRef>
                    <c:extLst>
                      <c:ex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c:ext uri="{02D57815-91ED-43cb-92C2-25804820EDAC}">
                        <c15:formulaRef>
                          <c15:sqref>Tables!$C$5:$C$17</c15:sqref>
                        </c15:formulaRef>
                      </c:ext>
                    </c:extLst>
                    <c:numCache>
                      <c:formatCode>#,##0</c:formatCode>
                      <c:ptCount val="13"/>
                      <c:pt idx="0">
                        <c:v>10355844</c:v>
                      </c:pt>
                      <c:pt idx="1">
                        <c:v>10396421</c:v>
                      </c:pt>
                      <c:pt idx="2">
                        <c:v>10445852</c:v>
                      </c:pt>
                      <c:pt idx="3">
                        <c:v>10511382</c:v>
                      </c:pt>
                      <c:pt idx="4">
                        <c:v>10584534</c:v>
                      </c:pt>
                      <c:pt idx="5">
                        <c:v>10666866</c:v>
                      </c:pt>
                      <c:pt idx="6">
                        <c:v>10753080</c:v>
                      </c:pt>
                      <c:pt idx="7">
                        <c:v>10839905</c:v>
                      </c:pt>
                      <c:pt idx="8">
                        <c:v>11000638</c:v>
                      </c:pt>
                      <c:pt idx="9">
                        <c:v>11094850</c:v>
                      </c:pt>
                      <c:pt idx="10">
                        <c:v>11161642</c:v>
                      </c:pt>
                      <c:pt idx="11">
                        <c:v>11203992</c:v>
                      </c:pt>
                      <c:pt idx="12">
                        <c:v>11237274</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Tables!$D$4</c15:sqref>
                        </c15:formulaRef>
                      </c:ext>
                    </c:extLst>
                    <c:strCache>
                      <c:ptCount val="1"/>
                      <c:pt idx="0">
                        <c:v>All Deaths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Tables!$D$5:$D$17</c15:sqref>
                        </c15:formulaRef>
                      </c:ext>
                    </c:extLst>
                    <c:numCache>
                      <c:formatCode>#,##0</c:formatCode>
                      <c:ptCount val="13"/>
                      <c:pt idx="0">
                        <c:v>107039</c:v>
                      </c:pt>
                      <c:pt idx="1">
                        <c:v>101484</c:v>
                      </c:pt>
                      <c:pt idx="2">
                        <c:v>103054</c:v>
                      </c:pt>
                      <c:pt idx="3">
                        <c:v>101587</c:v>
                      </c:pt>
                      <c:pt idx="4">
                        <c:v>100658</c:v>
                      </c:pt>
                      <c:pt idx="5">
                        <c:v>104587</c:v>
                      </c:pt>
                      <c:pt idx="6">
                        <c:v>104627</c:v>
                      </c:pt>
                      <c:pt idx="7">
                        <c:v>105094</c:v>
                      </c:pt>
                      <c:pt idx="8">
                        <c:v>104292</c:v>
                      </c:pt>
                      <c:pt idx="9">
                        <c:v>100076</c:v>
                      </c:pt>
                      <c:pt idx="10">
                        <c:v>109334</c:v>
                      </c:pt>
                      <c:pt idx="11">
                        <c:v>104755</c:v>
                      </c:pt>
                      <c:pt idx="12">
                        <c:v>110541</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Tables!$E$4</c15:sqref>
                        </c15:formulaRef>
                      </c:ext>
                    </c:extLst>
                    <c:strCache>
                      <c:ptCount val="1"/>
                      <c:pt idx="0">
                        <c:v>Mortality Per 100,000 Population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Tables!$E$5:$E$17</c15:sqref>
                        </c15:formulaRef>
                      </c:ext>
                    </c:extLst>
                    <c:numCache>
                      <c:formatCode>#,##0.0</c:formatCode>
                      <c:ptCount val="13"/>
                      <c:pt idx="0">
                        <c:v>1033.6096217749127</c:v>
                      </c:pt>
                      <c:pt idx="1">
                        <c:v>976.14361711592869</c:v>
                      </c:pt>
                      <c:pt idx="2">
                        <c:v>986.5542801104209</c:v>
                      </c:pt>
                      <c:pt idx="3">
                        <c:v>966.4476088872043</c:v>
                      </c:pt>
                      <c:pt idx="4">
                        <c:v>950.99132375596321</c:v>
                      </c:pt>
                      <c:pt idx="5">
                        <c:v>980.48480219025907</c:v>
                      </c:pt>
                      <c:pt idx="6">
                        <c:v>972.99564403873126</c:v>
                      </c:pt>
                      <c:pt idx="7">
                        <c:v>969.51034164967314</c:v>
                      </c:pt>
                      <c:pt idx="8">
                        <c:v>948.05410377107216</c:v>
                      </c:pt>
                      <c:pt idx="9">
                        <c:v>902.00408297543447</c:v>
                      </c:pt>
                      <c:pt idx="10">
                        <c:v>979.55121656831489</c:v>
                      </c:pt>
                      <c:pt idx="11">
                        <c:v>934.97924668278949</c:v>
                      </c:pt>
                      <c:pt idx="12">
                        <c:v>983.69942745900835</c:v>
                      </c:pt>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Tables!$F$4</c15:sqref>
                        </c15:formulaRef>
                      </c:ext>
                    </c:extLst>
                    <c:strCache>
                      <c:ptCount val="1"/>
                      <c:pt idx="0">
                        <c:v>Euthanasia Deaths*</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Tables!$F$5:$F$17</c15:sqref>
                        </c15:formulaRef>
                      </c:ext>
                    </c:extLst>
                    <c:numCache>
                      <c:formatCode>#,##0</c:formatCode>
                      <c:ptCount val="13"/>
                      <c:pt idx="0">
                        <c:v>259</c:v>
                      </c:pt>
                      <c:pt idx="1">
                        <c:v>349</c:v>
                      </c:pt>
                      <c:pt idx="2">
                        <c:v>393</c:v>
                      </c:pt>
                      <c:pt idx="3">
                        <c:v>429</c:v>
                      </c:pt>
                      <c:pt idx="4">
                        <c:v>495</c:v>
                      </c:pt>
                      <c:pt idx="5">
                        <c:v>704</c:v>
                      </c:pt>
                      <c:pt idx="6">
                        <c:v>822</c:v>
                      </c:pt>
                      <c:pt idx="7">
                        <c:v>953</c:v>
                      </c:pt>
                      <c:pt idx="8">
                        <c:v>1133</c:v>
                      </c:pt>
                      <c:pt idx="9">
                        <c:v>1432</c:v>
                      </c:pt>
                      <c:pt idx="10">
                        <c:v>1807</c:v>
                      </c:pt>
                      <c:pt idx="11">
                        <c:v>1926</c:v>
                      </c:pt>
                      <c:pt idx="12">
                        <c:v>2022</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Tables!$G$4</c15:sqref>
                        </c15:formulaRef>
                      </c:ext>
                    </c:extLst>
                    <c:strCache>
                      <c:ptCount val="1"/>
                      <c:pt idx="0">
                        <c:v>Euthansia Per 100,000 Population</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Tables!$G$5:$G$17</c15:sqref>
                        </c15:formulaRef>
                      </c:ext>
                    </c:extLst>
                    <c:numCache>
                      <c:formatCode>#,##0.0</c:formatCode>
                      <c:ptCount val="13"/>
                      <c:pt idx="0">
                        <c:v>2.5010032982343109</c:v>
                      </c:pt>
                      <c:pt idx="1">
                        <c:v>3.3569244646787579</c:v>
                      </c:pt>
                      <c:pt idx="2">
                        <c:v>3.7622589330195377</c:v>
                      </c:pt>
                      <c:pt idx="3">
                        <c:v>4.0812901671730701</c:v>
                      </c:pt>
                      <c:pt idx="4">
                        <c:v>4.676634795636728</c:v>
                      </c:pt>
                      <c:pt idx="5">
                        <c:v>6.5998766648048264</c:v>
                      </c:pt>
                      <c:pt idx="6">
                        <c:v>7.6443214409266922</c:v>
                      </c:pt>
                      <c:pt idx="7">
                        <c:v>8.7915899631961718</c:v>
                      </c:pt>
                      <c:pt idx="8">
                        <c:v>10.299402634647191</c:v>
                      </c:pt>
                      <c:pt idx="9">
                        <c:v>12.906889232391604</c:v>
                      </c:pt>
                      <c:pt idx="10">
                        <c:v>16.189374287403233</c:v>
                      </c:pt>
                      <c:pt idx="11">
                        <c:v>17.190301456837883</c:v>
                      </c:pt>
                      <c:pt idx="12">
                        <c:v>17.993687792964735</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Tables!$H$4</c15:sqref>
                        </c15:formulaRef>
                      </c:ext>
                    </c:extLst>
                    <c:strCache>
                      <c:ptCount val="1"/>
                      <c:pt idx="0">
                        <c:v> Euthanasia Calc.  % of All Deaths</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Tables!$H$5:$H$17</c15:sqref>
                        </c15:formulaRef>
                      </c:ext>
                    </c:extLst>
                    <c:numCache>
                      <c:formatCode>0.0%</c:formatCode>
                      <c:ptCount val="13"/>
                      <c:pt idx="0">
                        <c:v>2.4196788086585262E-3</c:v>
                      </c:pt>
                      <c:pt idx="1">
                        <c:v>3.4389657482952977E-3</c:v>
                      </c:pt>
                      <c:pt idx="2">
                        <c:v>3.8135346517359833E-3</c:v>
                      </c:pt>
                      <c:pt idx="3">
                        <c:v>4.2229812869756956E-3</c:v>
                      </c:pt>
                      <c:pt idx="4">
                        <c:v>4.9176419161914599E-3</c:v>
                      </c:pt>
                      <c:pt idx="5">
                        <c:v>6.7312381079866522E-3</c:v>
                      </c:pt>
                      <c:pt idx="6">
                        <c:v>7.8564806407523877E-3</c:v>
                      </c:pt>
                      <c:pt idx="7">
                        <c:v>9.0680723923344808E-3</c:v>
                      </c:pt>
                      <c:pt idx="8">
                        <c:v>1.0863728761554099E-2</c:v>
                      </c:pt>
                      <c:pt idx="9">
                        <c:v>1.4309125064950638E-2</c:v>
                      </c:pt>
                      <c:pt idx="10">
                        <c:v>1.6527338247937513E-2</c:v>
                      </c:pt>
                      <c:pt idx="11">
                        <c:v>1.8385757243091022E-2</c:v>
                      </c:pt>
                      <c:pt idx="12">
                        <c:v>1.8291855510625017E-2</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Tables!$I$4</c15:sqref>
                        </c15:formulaRef>
                      </c:ext>
                    </c:extLst>
                    <c:strCache>
                      <c:ptCount val="1"/>
                      <c:pt idx="0">
                        <c:v>Euthanasia Reported as % of All Deaths*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Tables!$I$5:$I$17</c15:sqref>
                        </c15:formulaRef>
                      </c:ext>
                    </c:extLst>
                    <c:numCache>
                      <c:formatCode>0.00%</c:formatCode>
                      <c:ptCount val="13"/>
                      <c:pt idx="0">
                        <c:v>2E-3</c:v>
                      </c:pt>
                      <c:pt idx="1">
                        <c:v>3.5999999999999999E-3</c:v>
                      </c:pt>
                      <c:pt idx="2">
                        <c:v>3.5999999999999999E-3</c:v>
                      </c:pt>
                      <c:pt idx="3">
                        <c:v>4.4000000000000003E-3</c:v>
                      </c:pt>
                      <c:pt idx="4">
                        <c:v>4.4000000000000003E-3</c:v>
                      </c:pt>
                      <c:pt idx="5">
                        <c:v>7.0000000000000001E-3</c:v>
                      </c:pt>
                      <c:pt idx="6">
                        <c:v>7.0000000000000001E-3</c:v>
                      </c:pt>
                      <c:pt idx="7" formatCode="0%">
                        <c:v>0.01</c:v>
                      </c:pt>
                      <c:pt idx="8" formatCode="0%">
                        <c:v>0.01</c:v>
                      </c:pt>
                      <c:pt idx="9" formatCode="0.0%">
                        <c:v>1.2999999999999999E-2</c:v>
                      </c:pt>
                      <c:pt idx="10" formatCode="0.0%">
                        <c:v>1.7000000000000001E-2</c:v>
                      </c:pt>
                    </c:numCache>
                  </c:numRef>
                </c:val>
              </c15:ser>
            </c15:filteredBarSeries>
            <c15:filteredBarSeries>
              <c15:ser>
                <c:idx val="14"/>
                <c:order val="14"/>
                <c:tx>
                  <c:strRef>
                    <c:extLst xmlns:c15="http://schemas.microsoft.com/office/drawing/2012/chart">
                      <c:ext xmlns:c15="http://schemas.microsoft.com/office/drawing/2012/chart" uri="{02D57815-91ED-43cb-92C2-25804820EDAC}">
                        <c15:formulaRef>
                          <c15:sqref>Tables!$Q$4</c15:sqref>
                        </c15:formulaRef>
                      </c:ext>
                    </c:extLst>
                    <c:strCache>
                      <c:ptCount val="1"/>
                      <c:pt idx="0">
                        <c:v>1st*</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Tables!$Q$5:$Q$17</c15:sqref>
                        </c15:formulaRef>
                      </c:ext>
                    </c:extLst>
                    <c:numCache>
                      <c:formatCode>#,##0</c:formatCode>
                      <c:ptCount val="13"/>
                      <c:pt idx="0">
                        <c:v>259</c:v>
                      </c:pt>
                      <c:pt idx="1">
                        <c:v>349</c:v>
                      </c:pt>
                      <c:pt idx="2">
                        <c:v>393</c:v>
                      </c:pt>
                      <c:pt idx="3">
                        <c:v>429</c:v>
                      </c:pt>
                      <c:pt idx="4">
                        <c:v>495</c:v>
                      </c:pt>
                      <c:pt idx="5">
                        <c:v>704</c:v>
                      </c:pt>
                      <c:pt idx="6">
                        <c:v>822</c:v>
                      </c:pt>
                      <c:pt idx="7">
                        <c:v>953</c:v>
                      </c:pt>
                      <c:pt idx="8">
                        <c:v>1133</c:v>
                      </c:pt>
                      <c:pt idx="9">
                        <c:v>1432</c:v>
                      </c:pt>
                      <c:pt idx="10">
                        <c:v>1807</c:v>
                      </c:pt>
                      <c:pt idx="11">
                        <c:v>2751</c:v>
                      </c:pt>
                      <c:pt idx="12">
                        <c:v>3318</c:v>
                      </c:pt>
                    </c:numCache>
                  </c:numRef>
                </c:val>
              </c15:ser>
            </c15:filteredBarSeries>
            <c15:filteredBarSeries>
              <c15:ser>
                <c:idx val="15"/>
                <c:order val="15"/>
                <c:tx>
                  <c:strRef>
                    <c:extLst xmlns:c15="http://schemas.microsoft.com/office/drawing/2012/chart">
                      <c:ext xmlns:c15="http://schemas.microsoft.com/office/drawing/2012/chart" uri="{02D57815-91ED-43cb-92C2-25804820EDAC}">
                        <c15:formulaRef>
                          <c15:sqref>Tables!$R$4</c15:sqref>
                        </c15:formulaRef>
                      </c:ext>
                    </c:extLst>
                    <c:strCache>
                      <c:ptCount val="1"/>
                      <c:pt idx="0">
                        <c:v>2nd*</c:v>
                      </c:pt>
                    </c:strCache>
                  </c:strRef>
                </c:tx>
                <c:spPr>
                  <a:solidFill>
                    <a:schemeClr val="accent4">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Tables!$R$5:$R$17</c15:sqref>
                        </c15:formulaRef>
                      </c:ext>
                    </c:extLst>
                    <c:numCache>
                      <c:formatCode>#,##0</c:formatCode>
                      <c:ptCount val="13"/>
                      <c:pt idx="0">
                        <c:v>22</c:v>
                      </c:pt>
                      <c:pt idx="1">
                        <c:v>24</c:v>
                      </c:pt>
                      <c:pt idx="2">
                        <c:v>27</c:v>
                      </c:pt>
                      <c:pt idx="3">
                        <c:v>26</c:v>
                      </c:pt>
                      <c:pt idx="4">
                        <c:v>28</c:v>
                      </c:pt>
                      <c:pt idx="5">
                        <c:v>49</c:v>
                      </c:pt>
                      <c:pt idx="6">
                        <c:v>67</c:v>
                      </c:pt>
                      <c:pt idx="7">
                        <c:v>80</c:v>
                      </c:pt>
                      <c:pt idx="8">
                        <c:v>114</c:v>
                      </c:pt>
                      <c:pt idx="9">
                        <c:v>167</c:v>
                      </c:pt>
                      <c:pt idx="10">
                        <c:v>266</c:v>
                      </c:pt>
                      <c:pt idx="11">
                        <c:v>295</c:v>
                      </c:pt>
                      <c:pt idx="12">
                        <c:v>299</c:v>
                      </c:pt>
                    </c:numCache>
                  </c:numRef>
                </c:val>
              </c15:ser>
            </c15:filteredBarSeries>
            <c15:filteredBarSeries>
              <c15:ser>
                <c:idx val="16"/>
                <c:order val="16"/>
                <c:tx>
                  <c:strRef>
                    <c:extLst xmlns:c15="http://schemas.microsoft.com/office/drawing/2012/chart">
                      <c:ext xmlns:c15="http://schemas.microsoft.com/office/drawing/2012/chart" uri="{02D57815-91ED-43cb-92C2-25804820EDAC}">
                        <c15:formulaRef>
                          <c15:sqref>Tables!$S$4</c15:sqref>
                        </c15:formulaRef>
                      </c:ext>
                    </c:extLst>
                    <c:strCache>
                      <c:ptCount val="1"/>
                      <c:pt idx="0">
                        <c:v>Others*</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Tables!$S$5:$S$17</c15:sqref>
                        </c15:formulaRef>
                      </c:ext>
                    </c:extLst>
                    <c:numCache>
                      <c:formatCode>#,##0</c:formatCode>
                      <c:ptCount val="13"/>
                      <c:pt idx="0">
                        <c:v>0</c:v>
                      </c:pt>
                      <c:pt idx="1">
                        <c:v>206</c:v>
                      </c:pt>
                      <c:pt idx="2">
                        <c:v>185</c:v>
                      </c:pt>
                      <c:pt idx="3">
                        <c:v>173</c:v>
                      </c:pt>
                      <c:pt idx="4">
                        <c:v>215</c:v>
                      </c:pt>
                      <c:pt idx="5">
                        <c:v>308</c:v>
                      </c:pt>
                      <c:pt idx="6">
                        <c:v>322</c:v>
                      </c:pt>
                      <c:pt idx="7">
                        <c:v>0</c:v>
                      </c:pt>
                      <c:pt idx="8">
                        <c:v>0</c:v>
                      </c:pt>
                      <c:pt idx="9">
                        <c:v>474</c:v>
                      </c:pt>
                      <c:pt idx="10">
                        <c:v>573</c:v>
                      </c:pt>
                      <c:pt idx="11">
                        <c:v>528</c:v>
                      </c:pt>
                      <c:pt idx="12">
                        <c:v>997</c:v>
                      </c:pt>
                    </c:numCache>
                  </c:numRef>
                </c:val>
              </c15:ser>
            </c15:filteredBarSeries>
            <c15:filteredBarSeries>
              <c15:ser>
                <c:idx val="17"/>
                <c:order val="17"/>
                <c:tx>
                  <c:strRef>
                    <c:extLst xmlns:c15="http://schemas.microsoft.com/office/drawing/2012/chart">
                      <c:ext xmlns:c15="http://schemas.microsoft.com/office/drawing/2012/chart" uri="{02D57815-91ED-43cb-92C2-25804820EDAC}">
                        <c15:formulaRef>
                          <c15:sqref>Tables!$T$4</c15:sqref>
                        </c15:formulaRef>
                      </c:ext>
                    </c:extLst>
                    <c:strCache>
                      <c:ptCount val="1"/>
                      <c:pt idx="0">
                        <c:v>Total</c:v>
                      </c:pt>
                    </c:strCache>
                  </c:strRef>
                </c:tx>
                <c:spPr>
                  <a:solidFill>
                    <a:schemeClr val="tx1"/>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Tables!$T$5:$T$17</c15:sqref>
                        </c15:formulaRef>
                      </c:ext>
                    </c:extLst>
                    <c:numCache>
                      <c:formatCode>#,##0</c:formatCode>
                      <c:ptCount val="13"/>
                      <c:pt idx="0">
                        <c:v>281</c:v>
                      </c:pt>
                      <c:pt idx="1">
                        <c:v>579</c:v>
                      </c:pt>
                      <c:pt idx="2">
                        <c:v>605</c:v>
                      </c:pt>
                      <c:pt idx="3">
                        <c:v>628</c:v>
                      </c:pt>
                      <c:pt idx="4">
                        <c:v>738</c:v>
                      </c:pt>
                      <c:pt idx="5">
                        <c:v>1061</c:v>
                      </c:pt>
                      <c:pt idx="6">
                        <c:v>1211</c:v>
                      </c:pt>
                      <c:pt idx="7">
                        <c:v>1033</c:v>
                      </c:pt>
                      <c:pt idx="8">
                        <c:v>1247</c:v>
                      </c:pt>
                      <c:pt idx="9">
                        <c:v>2073</c:v>
                      </c:pt>
                      <c:pt idx="10">
                        <c:v>2646</c:v>
                      </c:pt>
                      <c:pt idx="11">
                        <c:v>3574</c:v>
                      </c:pt>
                      <c:pt idx="12">
                        <c:v>4614</c:v>
                      </c:pt>
                    </c:numCache>
                  </c:numRef>
                </c:val>
              </c15:ser>
            </c15:filteredBarSeries>
          </c:ext>
        </c:extLst>
      </c:barChart>
      <c:catAx>
        <c:axId val="190475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477184"/>
        <c:crosses val="autoZero"/>
        <c:auto val="1"/>
        <c:lblAlgn val="ctr"/>
        <c:lblOffset val="100"/>
        <c:noMultiLvlLbl val="0"/>
      </c:catAx>
      <c:valAx>
        <c:axId val="190477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475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a:t>
            </a:r>
            <a:r>
              <a:rPr lang="en-US" baseline="0"/>
              <a:t>Physicians Involved in Euthanasia in Belgium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8"/>
          <c:order val="18"/>
          <c:tx>
            <c:strRef>
              <c:f>Tables!$U$4</c:f>
              <c:strCache>
                <c:ptCount val="1"/>
                <c:pt idx="0">
                  <c:v>Percentage Involved</c:v>
                </c:pt>
              </c:strCache>
            </c:strRef>
          </c:tx>
          <c:spPr>
            <a:solidFill>
              <a:schemeClr val="accent1">
                <a:lumMod val="80000"/>
              </a:schemeClr>
            </a:solidFill>
            <a:ln>
              <a:noFill/>
            </a:ln>
            <a:effectLst/>
          </c:spPr>
          <c:invertIfNegative val="0"/>
          <c:cat>
            <c:strRef>
              <c:f>Tables!$B$5:$B$17</c:f>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f>Tables!$U$5:$U$17</c:f>
              <c:numCache>
                <c:formatCode>0.0%</c:formatCode>
                <c:ptCount val="13"/>
                <c:pt idx="0">
                  <c:v>9.5083409467735924E-3</c:v>
                </c:pt>
                <c:pt idx="1">
                  <c:v>1.9519266426187506E-2</c:v>
                </c:pt>
                <c:pt idx="2">
                  <c:v>2.0232083737417649E-2</c:v>
                </c:pt>
                <c:pt idx="3">
                  <c:v>2.0865173765698717E-2</c:v>
                </c:pt>
                <c:pt idx="4">
                  <c:v>2.4236453201970442E-2</c:v>
                </c:pt>
                <c:pt idx="5">
                  <c:v>3.4361033745708917E-2</c:v>
                </c:pt>
                <c:pt idx="6">
                  <c:v>3.871483375959079E-2</c:v>
                </c:pt>
                <c:pt idx="7">
                  <c:v>3.2712648046108052E-2</c:v>
                </c:pt>
                <c:pt idx="8">
                  <c:v>3.9195348106239196E-2</c:v>
                </c:pt>
                <c:pt idx="9">
                  <c:v>6.4414890311354167E-2</c:v>
                </c:pt>
                <c:pt idx="10">
                  <c:v>8.1207991897615323E-2</c:v>
                </c:pt>
                <c:pt idx="11">
                  <c:v>0.10830631231249432</c:v>
                </c:pt>
                <c:pt idx="12">
                  <c:v>0.13833838035559021</c:v>
                </c:pt>
              </c:numCache>
            </c:numRef>
          </c:val>
        </c:ser>
        <c:dLbls>
          <c:showLegendKey val="0"/>
          <c:showVal val="0"/>
          <c:showCatName val="0"/>
          <c:showSerName val="0"/>
          <c:showPercent val="0"/>
          <c:showBubbleSize val="0"/>
        </c:dLbls>
        <c:gapWidth val="219"/>
        <c:overlap val="-27"/>
        <c:axId val="362222288"/>
        <c:axId val="362217976"/>
        <c:extLst>
          <c:ext xmlns:c15="http://schemas.microsoft.com/office/drawing/2012/chart" uri="{02D57815-91ED-43cb-92C2-25804820EDAC}">
            <c15:filteredBarSeries>
              <c15:ser>
                <c:idx val="0"/>
                <c:order val="0"/>
                <c:tx>
                  <c:strRef>
                    <c:extLst>
                      <c:ext uri="{02D57815-91ED-43cb-92C2-25804820EDAC}">
                        <c15:formulaRef>
                          <c15:sqref>Tables!$C$4</c15:sqref>
                        </c15:formulaRef>
                      </c:ext>
                    </c:extLst>
                    <c:strCache>
                      <c:ptCount val="1"/>
                      <c:pt idx="0">
                        <c:v>Population**</c:v>
                      </c:pt>
                    </c:strCache>
                  </c:strRef>
                </c:tx>
                <c:spPr>
                  <a:solidFill>
                    <a:schemeClr val="accent1"/>
                  </a:solidFill>
                  <a:ln>
                    <a:noFill/>
                  </a:ln>
                  <a:effectLst/>
                </c:spPr>
                <c:invertIfNegative val="0"/>
                <c:cat>
                  <c:strRef>
                    <c:extLst>
                      <c:ex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c:ext uri="{02D57815-91ED-43cb-92C2-25804820EDAC}">
                        <c15:formulaRef>
                          <c15:sqref>Tables!$C$5:$C$17</c15:sqref>
                        </c15:formulaRef>
                      </c:ext>
                    </c:extLst>
                    <c:numCache>
                      <c:formatCode>#,##0</c:formatCode>
                      <c:ptCount val="13"/>
                      <c:pt idx="0">
                        <c:v>10355844</c:v>
                      </c:pt>
                      <c:pt idx="1">
                        <c:v>10396421</c:v>
                      </c:pt>
                      <c:pt idx="2">
                        <c:v>10445852</c:v>
                      </c:pt>
                      <c:pt idx="3">
                        <c:v>10511382</c:v>
                      </c:pt>
                      <c:pt idx="4">
                        <c:v>10584534</c:v>
                      </c:pt>
                      <c:pt idx="5">
                        <c:v>10666866</c:v>
                      </c:pt>
                      <c:pt idx="6">
                        <c:v>10753080</c:v>
                      </c:pt>
                      <c:pt idx="7">
                        <c:v>10839905</c:v>
                      </c:pt>
                      <c:pt idx="8">
                        <c:v>11000638</c:v>
                      </c:pt>
                      <c:pt idx="9">
                        <c:v>11094850</c:v>
                      </c:pt>
                      <c:pt idx="10">
                        <c:v>11161642</c:v>
                      </c:pt>
                      <c:pt idx="11">
                        <c:v>11203992</c:v>
                      </c:pt>
                      <c:pt idx="12">
                        <c:v>11237274</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Tables!$D$4</c15:sqref>
                        </c15:formulaRef>
                      </c:ext>
                    </c:extLst>
                    <c:strCache>
                      <c:ptCount val="1"/>
                      <c:pt idx="0">
                        <c:v>All Deaths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Tables!$D$5:$D$17</c15:sqref>
                        </c15:formulaRef>
                      </c:ext>
                    </c:extLst>
                    <c:numCache>
                      <c:formatCode>#,##0</c:formatCode>
                      <c:ptCount val="13"/>
                      <c:pt idx="0">
                        <c:v>107039</c:v>
                      </c:pt>
                      <c:pt idx="1">
                        <c:v>101484</c:v>
                      </c:pt>
                      <c:pt idx="2">
                        <c:v>103054</c:v>
                      </c:pt>
                      <c:pt idx="3">
                        <c:v>101587</c:v>
                      </c:pt>
                      <c:pt idx="4">
                        <c:v>100658</c:v>
                      </c:pt>
                      <c:pt idx="5">
                        <c:v>104587</c:v>
                      </c:pt>
                      <c:pt idx="6">
                        <c:v>104627</c:v>
                      </c:pt>
                      <c:pt idx="7">
                        <c:v>105094</c:v>
                      </c:pt>
                      <c:pt idx="8">
                        <c:v>104292</c:v>
                      </c:pt>
                      <c:pt idx="9">
                        <c:v>100076</c:v>
                      </c:pt>
                      <c:pt idx="10">
                        <c:v>109334</c:v>
                      </c:pt>
                      <c:pt idx="11">
                        <c:v>104755</c:v>
                      </c:pt>
                      <c:pt idx="12">
                        <c:v>110541</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Tables!$E$4</c15:sqref>
                        </c15:formulaRef>
                      </c:ext>
                    </c:extLst>
                    <c:strCache>
                      <c:ptCount val="1"/>
                      <c:pt idx="0">
                        <c:v>Mortality Per 100,000 Population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Tables!$E$5:$E$17</c15:sqref>
                        </c15:formulaRef>
                      </c:ext>
                    </c:extLst>
                    <c:numCache>
                      <c:formatCode>#,##0.0</c:formatCode>
                      <c:ptCount val="13"/>
                      <c:pt idx="0">
                        <c:v>1033.6096217749127</c:v>
                      </c:pt>
                      <c:pt idx="1">
                        <c:v>976.14361711592869</c:v>
                      </c:pt>
                      <c:pt idx="2">
                        <c:v>986.5542801104209</c:v>
                      </c:pt>
                      <c:pt idx="3">
                        <c:v>966.4476088872043</c:v>
                      </c:pt>
                      <c:pt idx="4">
                        <c:v>950.99132375596321</c:v>
                      </c:pt>
                      <c:pt idx="5">
                        <c:v>980.48480219025907</c:v>
                      </c:pt>
                      <c:pt idx="6">
                        <c:v>972.99564403873126</c:v>
                      </c:pt>
                      <c:pt idx="7">
                        <c:v>969.51034164967314</c:v>
                      </c:pt>
                      <c:pt idx="8">
                        <c:v>948.05410377107216</c:v>
                      </c:pt>
                      <c:pt idx="9">
                        <c:v>902.00408297543447</c:v>
                      </c:pt>
                      <c:pt idx="10">
                        <c:v>979.55121656831489</c:v>
                      </c:pt>
                      <c:pt idx="11">
                        <c:v>934.97924668278949</c:v>
                      </c:pt>
                      <c:pt idx="12">
                        <c:v>983.69942745900835</c:v>
                      </c:pt>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Tables!$F$4</c15:sqref>
                        </c15:formulaRef>
                      </c:ext>
                    </c:extLst>
                    <c:strCache>
                      <c:ptCount val="1"/>
                      <c:pt idx="0">
                        <c:v>Euthanasia Deaths*</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Tables!$F$5:$F$17</c15:sqref>
                        </c15:formulaRef>
                      </c:ext>
                    </c:extLst>
                    <c:numCache>
                      <c:formatCode>#,##0</c:formatCode>
                      <c:ptCount val="13"/>
                      <c:pt idx="0">
                        <c:v>259</c:v>
                      </c:pt>
                      <c:pt idx="1">
                        <c:v>349</c:v>
                      </c:pt>
                      <c:pt idx="2">
                        <c:v>393</c:v>
                      </c:pt>
                      <c:pt idx="3">
                        <c:v>429</c:v>
                      </c:pt>
                      <c:pt idx="4">
                        <c:v>495</c:v>
                      </c:pt>
                      <c:pt idx="5">
                        <c:v>704</c:v>
                      </c:pt>
                      <c:pt idx="6">
                        <c:v>822</c:v>
                      </c:pt>
                      <c:pt idx="7">
                        <c:v>953</c:v>
                      </c:pt>
                      <c:pt idx="8">
                        <c:v>1133</c:v>
                      </c:pt>
                      <c:pt idx="9">
                        <c:v>1432</c:v>
                      </c:pt>
                      <c:pt idx="10">
                        <c:v>1807</c:v>
                      </c:pt>
                      <c:pt idx="11">
                        <c:v>1926</c:v>
                      </c:pt>
                      <c:pt idx="12">
                        <c:v>2022</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Tables!$G$4</c15:sqref>
                        </c15:formulaRef>
                      </c:ext>
                    </c:extLst>
                    <c:strCache>
                      <c:ptCount val="1"/>
                      <c:pt idx="0">
                        <c:v>Euthansia Per 100,000 Population</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Tables!$G$5:$G$17</c15:sqref>
                        </c15:formulaRef>
                      </c:ext>
                    </c:extLst>
                    <c:numCache>
                      <c:formatCode>#,##0.0</c:formatCode>
                      <c:ptCount val="13"/>
                      <c:pt idx="0">
                        <c:v>2.5010032982343109</c:v>
                      </c:pt>
                      <c:pt idx="1">
                        <c:v>3.3569244646787579</c:v>
                      </c:pt>
                      <c:pt idx="2">
                        <c:v>3.7622589330195377</c:v>
                      </c:pt>
                      <c:pt idx="3">
                        <c:v>4.0812901671730701</c:v>
                      </c:pt>
                      <c:pt idx="4">
                        <c:v>4.676634795636728</c:v>
                      </c:pt>
                      <c:pt idx="5">
                        <c:v>6.5998766648048264</c:v>
                      </c:pt>
                      <c:pt idx="6">
                        <c:v>7.6443214409266922</c:v>
                      </c:pt>
                      <c:pt idx="7">
                        <c:v>8.7915899631961718</c:v>
                      </c:pt>
                      <c:pt idx="8">
                        <c:v>10.299402634647191</c:v>
                      </c:pt>
                      <c:pt idx="9">
                        <c:v>12.906889232391604</c:v>
                      </c:pt>
                      <c:pt idx="10">
                        <c:v>16.189374287403233</c:v>
                      </c:pt>
                      <c:pt idx="11">
                        <c:v>17.190301456837883</c:v>
                      </c:pt>
                      <c:pt idx="12">
                        <c:v>17.993687792964735</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Tables!$H$4</c15:sqref>
                        </c15:formulaRef>
                      </c:ext>
                    </c:extLst>
                    <c:strCache>
                      <c:ptCount val="1"/>
                      <c:pt idx="0">
                        <c:v> Euthanasia Calc.  % of All Deaths</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Tables!$H$5:$H$17</c15:sqref>
                        </c15:formulaRef>
                      </c:ext>
                    </c:extLst>
                    <c:numCache>
                      <c:formatCode>0.0%</c:formatCode>
                      <c:ptCount val="13"/>
                      <c:pt idx="0">
                        <c:v>2.4196788086585262E-3</c:v>
                      </c:pt>
                      <c:pt idx="1">
                        <c:v>3.4389657482952977E-3</c:v>
                      </c:pt>
                      <c:pt idx="2">
                        <c:v>3.8135346517359833E-3</c:v>
                      </c:pt>
                      <c:pt idx="3">
                        <c:v>4.2229812869756956E-3</c:v>
                      </c:pt>
                      <c:pt idx="4">
                        <c:v>4.9176419161914599E-3</c:v>
                      </c:pt>
                      <c:pt idx="5">
                        <c:v>6.7312381079866522E-3</c:v>
                      </c:pt>
                      <c:pt idx="6">
                        <c:v>7.8564806407523877E-3</c:v>
                      </c:pt>
                      <c:pt idx="7">
                        <c:v>9.0680723923344808E-3</c:v>
                      </c:pt>
                      <c:pt idx="8">
                        <c:v>1.0863728761554099E-2</c:v>
                      </c:pt>
                      <c:pt idx="9">
                        <c:v>1.4309125064950638E-2</c:v>
                      </c:pt>
                      <c:pt idx="10">
                        <c:v>1.6527338247937513E-2</c:v>
                      </c:pt>
                      <c:pt idx="11">
                        <c:v>1.8385757243091022E-2</c:v>
                      </c:pt>
                      <c:pt idx="12">
                        <c:v>1.8291855510625017E-2</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Tables!$I$4</c15:sqref>
                        </c15:formulaRef>
                      </c:ext>
                    </c:extLst>
                    <c:strCache>
                      <c:ptCount val="1"/>
                      <c:pt idx="0">
                        <c:v>Euthanasia Reported as % of All Deaths*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Tables!$I$5:$I$17</c15:sqref>
                        </c15:formulaRef>
                      </c:ext>
                    </c:extLst>
                    <c:numCache>
                      <c:formatCode>0.00%</c:formatCode>
                      <c:ptCount val="13"/>
                      <c:pt idx="0">
                        <c:v>2E-3</c:v>
                      </c:pt>
                      <c:pt idx="1">
                        <c:v>3.5999999999999999E-3</c:v>
                      </c:pt>
                      <c:pt idx="2">
                        <c:v>3.5999999999999999E-3</c:v>
                      </c:pt>
                      <c:pt idx="3">
                        <c:v>4.4000000000000003E-3</c:v>
                      </c:pt>
                      <c:pt idx="4">
                        <c:v>4.4000000000000003E-3</c:v>
                      </c:pt>
                      <c:pt idx="5">
                        <c:v>7.0000000000000001E-3</c:v>
                      </c:pt>
                      <c:pt idx="6">
                        <c:v>7.0000000000000001E-3</c:v>
                      </c:pt>
                      <c:pt idx="7" formatCode="0%">
                        <c:v>0.01</c:v>
                      </c:pt>
                      <c:pt idx="8" formatCode="0%">
                        <c:v>0.01</c:v>
                      </c:pt>
                      <c:pt idx="9" formatCode="0.0%">
                        <c:v>1.2999999999999999E-2</c:v>
                      </c:pt>
                      <c:pt idx="10" formatCode="0.0%">
                        <c:v>1.7000000000000001E-2</c:v>
                      </c:pt>
                    </c:numCache>
                  </c:numRef>
                </c:val>
              </c15:ser>
            </c15:filteredBarSeries>
            <c15:filteredBarSeries>
              <c15:ser>
                <c:idx val="7"/>
                <c:order val="7"/>
                <c:tx>
                  <c:strRef>
                    <c:extLst xmlns:c15="http://schemas.microsoft.com/office/drawing/2012/chart">
                      <c:ext xmlns:c15="http://schemas.microsoft.com/office/drawing/2012/chart" uri="{02D57815-91ED-43cb-92C2-25804820EDAC}">
                        <c15:formulaRef>
                          <c15:sqref>Tables!$J$4</c15:sqref>
                        </c15:formulaRef>
                      </c:ext>
                    </c:extLst>
                    <c:strCache>
                      <c:ptCount val="1"/>
                      <c:pt idx="0">
                        <c:v>Palliative Care</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Tables!$J$5:$J$17</c15:sqref>
                        </c15:formulaRef>
                      </c:ext>
                    </c:extLst>
                    <c:numCache>
                      <c:formatCode>#,##0</c:formatCode>
                      <c:ptCount val="13"/>
                      <c:pt idx="0">
                        <c:v>51</c:v>
                      </c:pt>
                      <c:pt idx="1">
                        <c:v>53</c:v>
                      </c:pt>
                      <c:pt idx="2">
                        <c:v>42</c:v>
                      </c:pt>
                      <c:pt idx="3">
                        <c:v>43</c:v>
                      </c:pt>
                      <c:pt idx="4">
                        <c:v>43</c:v>
                      </c:pt>
                      <c:pt idx="5">
                        <c:v>71</c:v>
                      </c:pt>
                      <c:pt idx="6">
                        <c:v>85</c:v>
                      </c:pt>
                      <c:pt idx="7">
                        <c:v>97</c:v>
                      </c:pt>
                      <c:pt idx="8">
                        <c:v>109</c:v>
                      </c:pt>
                      <c:pt idx="9">
                        <c:v>198</c:v>
                      </c:pt>
                      <c:pt idx="10">
                        <c:v>198</c:v>
                      </c:pt>
                      <c:pt idx="11">
                        <c:v>150</c:v>
                      </c:pt>
                      <c:pt idx="12">
                        <c:v>149</c:v>
                      </c:pt>
                    </c:numCache>
                  </c:numRef>
                </c:val>
              </c15:ser>
            </c15:filteredBarSeries>
            <c15:filteredBarSeries>
              <c15:ser>
                <c:idx val="8"/>
                <c:order val="8"/>
                <c:tx>
                  <c:strRef>
                    <c:extLst xmlns:c15="http://schemas.microsoft.com/office/drawing/2012/chart">
                      <c:ext xmlns:c15="http://schemas.microsoft.com/office/drawing/2012/chart" uri="{02D57815-91ED-43cb-92C2-25804820EDAC}">
                        <c15:formulaRef>
                          <c15:sqref>Tables!$K$4</c15:sqref>
                        </c15:formulaRef>
                      </c:ext>
                    </c:extLst>
                    <c:strCache>
                      <c:ptCount val="1"/>
                      <c:pt idx="0">
                        <c:v>GPs</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Tables!$K$5:$K$17</c15:sqref>
                        </c15:formulaRef>
                      </c:ext>
                    </c:extLst>
                    <c:numCache>
                      <c:formatCode>#,##0</c:formatCode>
                      <c:ptCount val="13"/>
                      <c:pt idx="0">
                        <c:v>84</c:v>
                      </c:pt>
                      <c:pt idx="1">
                        <c:v>143</c:v>
                      </c:pt>
                      <c:pt idx="2">
                        <c:v>166</c:v>
                      </c:pt>
                      <c:pt idx="3">
                        <c:v>190</c:v>
                      </c:pt>
                      <c:pt idx="4">
                        <c:v>238</c:v>
                      </c:pt>
                      <c:pt idx="5">
                        <c:v>326</c:v>
                      </c:pt>
                      <c:pt idx="6">
                        <c:v>420</c:v>
                      </c:pt>
                      <c:pt idx="7">
                        <c:v>475</c:v>
                      </c:pt>
                      <c:pt idx="8">
                        <c:v>575</c:v>
                      </c:pt>
                      <c:pt idx="9">
                        <c:v>718</c:v>
                      </c:pt>
                      <c:pt idx="10">
                        <c:v>947</c:v>
                      </c:pt>
                      <c:pt idx="11">
                        <c:v>1031</c:v>
                      </c:pt>
                      <c:pt idx="12">
                        <c:v>1082</c:v>
                      </c:pt>
                    </c:numCache>
                  </c:numRef>
                </c:val>
              </c15:ser>
            </c15:filteredBarSeries>
            <c15:filteredBarSeries>
              <c15:ser>
                <c:idx val="9"/>
                <c:order val="9"/>
                <c:tx>
                  <c:strRef>
                    <c:extLst xmlns:c15="http://schemas.microsoft.com/office/drawing/2012/chart">
                      <c:ext xmlns:c15="http://schemas.microsoft.com/office/drawing/2012/chart" uri="{02D57815-91ED-43cb-92C2-25804820EDAC}">
                        <c15:formulaRef>
                          <c15:sqref>Tables!$L$4</c15:sqref>
                        </c15:formulaRef>
                      </c:ext>
                    </c:extLst>
                    <c:strCache>
                      <c:ptCount val="1"/>
                      <c:pt idx="0">
                        <c:v>Specialists</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Tables!$L$5:$L$17</c15:sqref>
                        </c15:formulaRef>
                      </c:ext>
                    </c:extLst>
                    <c:numCache>
                      <c:formatCode>#,##0</c:formatCode>
                      <c:ptCount val="13"/>
                      <c:pt idx="0">
                        <c:v>124</c:v>
                      </c:pt>
                      <c:pt idx="1">
                        <c:v>147</c:v>
                      </c:pt>
                      <c:pt idx="2">
                        <c:v>183</c:v>
                      </c:pt>
                      <c:pt idx="3">
                        <c:v>195</c:v>
                      </c:pt>
                      <c:pt idx="4">
                        <c:v>211</c:v>
                      </c:pt>
                      <c:pt idx="5">
                        <c:v>307</c:v>
                      </c:pt>
                      <c:pt idx="6">
                        <c:v>315</c:v>
                      </c:pt>
                      <c:pt idx="7">
                        <c:v>381</c:v>
                      </c:pt>
                      <c:pt idx="8">
                        <c:v>449</c:v>
                      </c:pt>
                      <c:pt idx="9">
                        <c:v>516</c:v>
                      </c:pt>
                      <c:pt idx="10">
                        <c:v>662</c:v>
                      </c:pt>
                      <c:pt idx="11">
                        <c:v>747</c:v>
                      </c:pt>
                      <c:pt idx="12">
                        <c:v>791</c:v>
                      </c:pt>
                    </c:numCache>
                  </c:numRef>
                </c:val>
              </c15:ser>
            </c15:filteredBarSeries>
            <c15:filteredBarSeries>
              <c15:ser>
                <c:idx val="10"/>
                <c:order val="10"/>
                <c:tx>
                  <c:strRef>
                    <c:extLst xmlns:c15="http://schemas.microsoft.com/office/drawing/2012/chart">
                      <c:ext xmlns:c15="http://schemas.microsoft.com/office/drawing/2012/chart" uri="{02D57815-91ED-43cb-92C2-25804820EDAC}">
                        <c15:formulaRef>
                          <c15:sqref>Tables!$M$4</c15:sqref>
                        </c15:formulaRef>
                      </c:ext>
                    </c:extLst>
                    <c:strCache>
                      <c:ptCount val="1"/>
                      <c:pt idx="0">
                        <c:v>Unspecified</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Tables!$M$5:$M$17</c15:sqref>
                        </c15:formulaRef>
                      </c:ext>
                    </c:extLst>
                    <c:numCache>
                      <c:formatCode>#,##0</c:formatCode>
                      <c:ptCount val="13"/>
                      <c:pt idx="0">
                        <c:v>0</c:v>
                      </c:pt>
                      <c:pt idx="1">
                        <c:v>6</c:v>
                      </c:pt>
                      <c:pt idx="2">
                        <c:v>2</c:v>
                      </c:pt>
                      <c:pt idx="3">
                        <c:v>1</c:v>
                      </c:pt>
                      <c:pt idx="4">
                        <c:v>3</c:v>
                      </c:pt>
                      <c:pt idx="5">
                        <c:v>0</c:v>
                      </c:pt>
                      <c:pt idx="6">
                        <c:v>2</c:v>
                      </c:pt>
                      <c:pt idx="7">
                        <c:v>0</c:v>
                      </c:pt>
                      <c:pt idx="8">
                        <c:v>0</c:v>
                      </c:pt>
                      <c:pt idx="9">
                        <c:v>0</c:v>
                      </c:pt>
                      <c:pt idx="10">
                        <c:v>0</c:v>
                      </c:pt>
                      <c:pt idx="11">
                        <c:v>0</c:v>
                      </c:pt>
                      <c:pt idx="12">
                        <c:v>0</c:v>
                      </c:pt>
                    </c:numCache>
                  </c:numRef>
                </c:val>
              </c15:ser>
            </c15:filteredBarSeries>
            <c15:filteredBarSeries>
              <c15:ser>
                <c:idx val="11"/>
                <c:order val="11"/>
                <c:tx>
                  <c:strRef>
                    <c:extLst xmlns:c15="http://schemas.microsoft.com/office/drawing/2012/chart">
                      <c:ext xmlns:c15="http://schemas.microsoft.com/office/drawing/2012/chart" uri="{02D57815-91ED-43cb-92C2-25804820EDAC}">
                        <c15:formulaRef>
                          <c15:sqref>Tables!$N$4</c15:sqref>
                        </c15:formulaRef>
                      </c:ext>
                    </c:extLst>
                    <c:strCache>
                      <c:ptCount val="1"/>
                      <c:pt idx="0">
                        <c:v>Psychiatrist</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Tables!$N$5:$N$17</c15:sqref>
                        </c15:formulaRef>
                      </c:ext>
                    </c:extLst>
                    <c:numCache>
                      <c:formatCode>#,##0</c:formatCode>
                      <c:ptCount val="13"/>
                      <c:pt idx="0">
                        <c:v>15</c:v>
                      </c:pt>
                      <c:pt idx="1">
                        <c:v>10</c:v>
                      </c:pt>
                      <c:pt idx="2">
                        <c:v>18</c:v>
                      </c:pt>
                      <c:pt idx="3">
                        <c:v>15</c:v>
                      </c:pt>
                      <c:pt idx="4">
                        <c:v>19</c:v>
                      </c:pt>
                      <c:pt idx="5">
                        <c:v>38</c:v>
                      </c:pt>
                      <c:pt idx="6">
                        <c:v>41</c:v>
                      </c:pt>
                      <c:pt idx="7">
                        <c:v>55</c:v>
                      </c:pt>
                      <c:pt idx="8">
                        <c:v>78</c:v>
                      </c:pt>
                      <c:pt idx="9">
                        <c:v>124</c:v>
                      </c:pt>
                      <c:pt idx="10">
                        <c:v>183</c:v>
                      </c:pt>
                      <c:pt idx="11">
                        <c:v>216</c:v>
                      </c:pt>
                      <c:pt idx="12">
                        <c:v>190</c:v>
                      </c:pt>
                    </c:numCache>
                  </c:numRef>
                </c:val>
              </c15:ser>
            </c15:filteredBarSeries>
            <c15:filteredBarSeries>
              <c15:ser>
                <c:idx val="12"/>
                <c:order val="12"/>
                <c:tx>
                  <c:strRef>
                    <c:extLst xmlns:c15="http://schemas.microsoft.com/office/drawing/2012/chart">
                      <c:ext xmlns:c15="http://schemas.microsoft.com/office/drawing/2012/chart" uri="{02D57815-91ED-43cb-92C2-25804820EDAC}">
                        <c15:formulaRef>
                          <c15:sqref>Tables!$O$4</c15:sqref>
                        </c15:formulaRef>
                      </c:ext>
                    </c:extLst>
                    <c:strCache>
                      <c:ptCount val="1"/>
                      <c:pt idx="0">
                        <c:v>Specialist</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Tables!$O$5:$O$17</c15:sqref>
                        </c15:formulaRef>
                      </c:ext>
                    </c:extLst>
                    <c:numCache>
                      <c:formatCode>#,##0</c:formatCode>
                      <c:ptCount val="13"/>
                      <c:pt idx="0">
                        <c:v>7</c:v>
                      </c:pt>
                      <c:pt idx="1">
                        <c:v>14</c:v>
                      </c:pt>
                      <c:pt idx="2">
                        <c:v>9</c:v>
                      </c:pt>
                      <c:pt idx="3">
                        <c:v>11</c:v>
                      </c:pt>
                      <c:pt idx="4">
                        <c:v>9</c:v>
                      </c:pt>
                      <c:pt idx="5">
                        <c:v>11</c:v>
                      </c:pt>
                      <c:pt idx="6">
                        <c:v>26</c:v>
                      </c:pt>
                      <c:pt idx="7">
                        <c:v>25</c:v>
                      </c:pt>
                      <c:pt idx="8">
                        <c:v>36</c:v>
                      </c:pt>
                      <c:pt idx="9">
                        <c:v>43</c:v>
                      </c:pt>
                      <c:pt idx="10">
                        <c:v>83</c:v>
                      </c:pt>
                      <c:pt idx="11">
                        <c:v>79</c:v>
                      </c:pt>
                      <c:pt idx="12">
                        <c:v>109</c:v>
                      </c:pt>
                    </c:numCache>
                  </c:numRef>
                </c:val>
              </c15:ser>
            </c15:filteredBarSeries>
            <c15:filteredBarSeries>
              <c15:ser>
                <c:idx val="13"/>
                <c:order val="13"/>
                <c:tx>
                  <c:strRef>
                    <c:extLst xmlns:c15="http://schemas.microsoft.com/office/drawing/2012/chart">
                      <c:ext xmlns:c15="http://schemas.microsoft.com/office/drawing/2012/chart" uri="{02D57815-91ED-43cb-92C2-25804820EDAC}">
                        <c15:formulaRef>
                          <c15:sqref>Tables!$P$4</c15:sqref>
                        </c15:formulaRef>
                      </c:ext>
                    </c:extLst>
                    <c:strCache>
                      <c:ptCount val="1"/>
                      <c:pt idx="0">
                        <c:v>Non-Obligatory Consultants</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Tables!$P$5:$P$17</c15:sqref>
                        </c15:formulaRef>
                      </c:ext>
                    </c:extLst>
                    <c:numCache>
                      <c:formatCode>#,##0</c:formatCode>
                      <c:ptCount val="13"/>
                      <c:pt idx="0">
                        <c:v>0</c:v>
                      </c:pt>
                      <c:pt idx="1">
                        <c:v>206</c:v>
                      </c:pt>
                      <c:pt idx="2">
                        <c:v>185</c:v>
                      </c:pt>
                      <c:pt idx="3">
                        <c:v>173</c:v>
                      </c:pt>
                      <c:pt idx="4">
                        <c:v>215</c:v>
                      </c:pt>
                      <c:pt idx="5">
                        <c:v>308</c:v>
                      </c:pt>
                      <c:pt idx="6">
                        <c:v>322</c:v>
                      </c:pt>
                      <c:pt idx="7">
                        <c:v>0</c:v>
                      </c:pt>
                      <c:pt idx="8">
                        <c:v>0</c:v>
                      </c:pt>
                      <c:pt idx="9">
                        <c:v>474</c:v>
                      </c:pt>
                      <c:pt idx="10">
                        <c:v>573</c:v>
                      </c:pt>
                      <c:pt idx="11">
                        <c:v>528</c:v>
                      </c:pt>
                      <c:pt idx="12">
                        <c:v>997</c:v>
                      </c:pt>
                    </c:numCache>
                  </c:numRef>
                </c:val>
              </c15:ser>
            </c15:filteredBarSeries>
            <c15:filteredBarSeries>
              <c15:ser>
                <c:idx val="14"/>
                <c:order val="14"/>
                <c:tx>
                  <c:strRef>
                    <c:extLst xmlns:c15="http://schemas.microsoft.com/office/drawing/2012/chart">
                      <c:ext xmlns:c15="http://schemas.microsoft.com/office/drawing/2012/chart" uri="{02D57815-91ED-43cb-92C2-25804820EDAC}">
                        <c15:formulaRef>
                          <c15:sqref>Tables!$Q$4</c15:sqref>
                        </c15:formulaRef>
                      </c:ext>
                    </c:extLst>
                    <c:strCache>
                      <c:ptCount val="1"/>
                      <c:pt idx="0">
                        <c:v>1st*</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Tables!$Q$5:$Q$17</c15:sqref>
                        </c15:formulaRef>
                      </c:ext>
                    </c:extLst>
                    <c:numCache>
                      <c:formatCode>#,##0</c:formatCode>
                      <c:ptCount val="13"/>
                      <c:pt idx="0">
                        <c:v>259</c:v>
                      </c:pt>
                      <c:pt idx="1">
                        <c:v>349</c:v>
                      </c:pt>
                      <c:pt idx="2">
                        <c:v>393</c:v>
                      </c:pt>
                      <c:pt idx="3">
                        <c:v>429</c:v>
                      </c:pt>
                      <c:pt idx="4">
                        <c:v>495</c:v>
                      </c:pt>
                      <c:pt idx="5">
                        <c:v>704</c:v>
                      </c:pt>
                      <c:pt idx="6">
                        <c:v>822</c:v>
                      </c:pt>
                      <c:pt idx="7">
                        <c:v>953</c:v>
                      </c:pt>
                      <c:pt idx="8">
                        <c:v>1133</c:v>
                      </c:pt>
                      <c:pt idx="9">
                        <c:v>1432</c:v>
                      </c:pt>
                      <c:pt idx="10">
                        <c:v>1807</c:v>
                      </c:pt>
                      <c:pt idx="11">
                        <c:v>2751</c:v>
                      </c:pt>
                      <c:pt idx="12">
                        <c:v>3318</c:v>
                      </c:pt>
                    </c:numCache>
                  </c:numRef>
                </c:val>
              </c15:ser>
            </c15:filteredBarSeries>
            <c15:filteredBarSeries>
              <c15:ser>
                <c:idx val="15"/>
                <c:order val="15"/>
                <c:tx>
                  <c:strRef>
                    <c:extLst xmlns:c15="http://schemas.microsoft.com/office/drawing/2012/chart">
                      <c:ext xmlns:c15="http://schemas.microsoft.com/office/drawing/2012/chart" uri="{02D57815-91ED-43cb-92C2-25804820EDAC}">
                        <c15:formulaRef>
                          <c15:sqref>Tables!$R$4</c15:sqref>
                        </c15:formulaRef>
                      </c:ext>
                    </c:extLst>
                    <c:strCache>
                      <c:ptCount val="1"/>
                      <c:pt idx="0">
                        <c:v>2nd*</c:v>
                      </c:pt>
                    </c:strCache>
                  </c:strRef>
                </c:tx>
                <c:spPr>
                  <a:solidFill>
                    <a:schemeClr val="accent4">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Tables!$R$5:$R$17</c15:sqref>
                        </c15:formulaRef>
                      </c:ext>
                    </c:extLst>
                    <c:numCache>
                      <c:formatCode>#,##0</c:formatCode>
                      <c:ptCount val="13"/>
                      <c:pt idx="0">
                        <c:v>22</c:v>
                      </c:pt>
                      <c:pt idx="1">
                        <c:v>24</c:v>
                      </c:pt>
                      <c:pt idx="2">
                        <c:v>27</c:v>
                      </c:pt>
                      <c:pt idx="3">
                        <c:v>26</c:v>
                      </c:pt>
                      <c:pt idx="4">
                        <c:v>28</c:v>
                      </c:pt>
                      <c:pt idx="5">
                        <c:v>49</c:v>
                      </c:pt>
                      <c:pt idx="6">
                        <c:v>67</c:v>
                      </c:pt>
                      <c:pt idx="7">
                        <c:v>80</c:v>
                      </c:pt>
                      <c:pt idx="8">
                        <c:v>114</c:v>
                      </c:pt>
                      <c:pt idx="9">
                        <c:v>167</c:v>
                      </c:pt>
                      <c:pt idx="10">
                        <c:v>266</c:v>
                      </c:pt>
                      <c:pt idx="11">
                        <c:v>295</c:v>
                      </c:pt>
                      <c:pt idx="12">
                        <c:v>299</c:v>
                      </c:pt>
                    </c:numCache>
                  </c:numRef>
                </c:val>
              </c15:ser>
            </c15:filteredBarSeries>
            <c15:filteredBarSeries>
              <c15:ser>
                <c:idx val="16"/>
                <c:order val="16"/>
                <c:tx>
                  <c:strRef>
                    <c:extLst xmlns:c15="http://schemas.microsoft.com/office/drawing/2012/chart">
                      <c:ext xmlns:c15="http://schemas.microsoft.com/office/drawing/2012/chart" uri="{02D57815-91ED-43cb-92C2-25804820EDAC}">
                        <c15:formulaRef>
                          <c15:sqref>Tables!$S$4</c15:sqref>
                        </c15:formulaRef>
                      </c:ext>
                    </c:extLst>
                    <c:strCache>
                      <c:ptCount val="1"/>
                      <c:pt idx="0">
                        <c:v>Others*</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Tables!$S$5:$S$17</c15:sqref>
                        </c15:formulaRef>
                      </c:ext>
                    </c:extLst>
                    <c:numCache>
                      <c:formatCode>#,##0</c:formatCode>
                      <c:ptCount val="13"/>
                      <c:pt idx="0">
                        <c:v>0</c:v>
                      </c:pt>
                      <c:pt idx="1">
                        <c:v>206</c:v>
                      </c:pt>
                      <c:pt idx="2">
                        <c:v>185</c:v>
                      </c:pt>
                      <c:pt idx="3">
                        <c:v>173</c:v>
                      </c:pt>
                      <c:pt idx="4">
                        <c:v>215</c:v>
                      </c:pt>
                      <c:pt idx="5">
                        <c:v>308</c:v>
                      </c:pt>
                      <c:pt idx="6">
                        <c:v>322</c:v>
                      </c:pt>
                      <c:pt idx="7">
                        <c:v>0</c:v>
                      </c:pt>
                      <c:pt idx="8">
                        <c:v>0</c:v>
                      </c:pt>
                      <c:pt idx="9">
                        <c:v>474</c:v>
                      </c:pt>
                      <c:pt idx="10">
                        <c:v>573</c:v>
                      </c:pt>
                      <c:pt idx="11">
                        <c:v>528</c:v>
                      </c:pt>
                      <c:pt idx="12">
                        <c:v>997</c:v>
                      </c:pt>
                    </c:numCache>
                  </c:numRef>
                </c:val>
              </c15:ser>
            </c15:filteredBarSeries>
            <c15:filteredBarSeries>
              <c15:ser>
                <c:idx val="17"/>
                <c:order val="17"/>
                <c:tx>
                  <c:strRef>
                    <c:extLst xmlns:c15="http://schemas.microsoft.com/office/drawing/2012/chart">
                      <c:ext xmlns:c15="http://schemas.microsoft.com/office/drawing/2012/chart" uri="{02D57815-91ED-43cb-92C2-25804820EDAC}">
                        <c15:formulaRef>
                          <c15:sqref>Tables!$T$4</c15:sqref>
                        </c15:formulaRef>
                      </c:ext>
                    </c:extLst>
                    <c:strCache>
                      <c:ptCount val="1"/>
                      <c:pt idx="0">
                        <c:v>Total</c:v>
                      </c:pt>
                    </c:strCache>
                  </c:strRef>
                </c:tx>
                <c:spPr>
                  <a:solidFill>
                    <a:schemeClr val="accent6">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Tables!$T$5:$T$17</c15:sqref>
                        </c15:formulaRef>
                      </c:ext>
                    </c:extLst>
                    <c:numCache>
                      <c:formatCode>#,##0</c:formatCode>
                      <c:ptCount val="13"/>
                      <c:pt idx="0">
                        <c:v>281</c:v>
                      </c:pt>
                      <c:pt idx="1">
                        <c:v>579</c:v>
                      </c:pt>
                      <c:pt idx="2">
                        <c:v>605</c:v>
                      </c:pt>
                      <c:pt idx="3">
                        <c:v>628</c:v>
                      </c:pt>
                      <c:pt idx="4">
                        <c:v>738</c:v>
                      </c:pt>
                      <c:pt idx="5">
                        <c:v>1061</c:v>
                      </c:pt>
                      <c:pt idx="6">
                        <c:v>1211</c:v>
                      </c:pt>
                      <c:pt idx="7">
                        <c:v>1033</c:v>
                      </c:pt>
                      <c:pt idx="8">
                        <c:v>1247</c:v>
                      </c:pt>
                      <c:pt idx="9">
                        <c:v>2073</c:v>
                      </c:pt>
                      <c:pt idx="10">
                        <c:v>2646</c:v>
                      </c:pt>
                      <c:pt idx="11">
                        <c:v>3574</c:v>
                      </c:pt>
                      <c:pt idx="12">
                        <c:v>4614</c:v>
                      </c:pt>
                    </c:numCache>
                  </c:numRef>
                </c:val>
              </c15:ser>
            </c15:filteredBarSeries>
          </c:ext>
        </c:extLst>
      </c:barChart>
      <c:catAx>
        <c:axId val="36222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2217976"/>
        <c:crosses val="autoZero"/>
        <c:auto val="1"/>
        <c:lblAlgn val="ctr"/>
        <c:lblOffset val="100"/>
        <c:noMultiLvlLbl val="0"/>
      </c:catAx>
      <c:valAx>
        <c:axId val="3622179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222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Frequency</a:t>
            </a:r>
            <a:r>
              <a:rPr lang="en-US" baseline="0"/>
              <a:t> of Euthanasia in Belgium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0"/>
          <c:order val="20"/>
          <c:tx>
            <c:strRef>
              <c:f>Tables!$W$4</c:f>
              <c:strCache>
                <c:ptCount val="1"/>
                <c:pt idx="0">
                  <c:v>Daily</c:v>
                </c:pt>
              </c:strCache>
            </c:strRef>
          </c:tx>
          <c:spPr>
            <a:solidFill>
              <a:schemeClr val="accent5">
                <a:lumMod val="50000"/>
              </a:schemeClr>
            </a:solidFill>
            <a:ln>
              <a:noFill/>
            </a:ln>
            <a:effectLst/>
          </c:spPr>
          <c:invertIfNegative val="0"/>
          <c:cat>
            <c:strRef>
              <c:f>Tables!$B$5:$B$18</c:f>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f>Tables!$W$5:$W$18</c:f>
              <c:numCache>
                <c:formatCode>0.0</c:formatCode>
                <c:ptCount val="14"/>
                <c:pt idx="0">
                  <c:v>0.59677419354838712</c:v>
                </c:pt>
                <c:pt idx="1">
                  <c:v>0.95616438356164379</c:v>
                </c:pt>
                <c:pt idx="2">
                  <c:v>1.0767123287671232</c:v>
                </c:pt>
                <c:pt idx="3">
                  <c:v>1.1753424657534246</c:v>
                </c:pt>
                <c:pt idx="4">
                  <c:v>1.3561643835616439</c:v>
                </c:pt>
                <c:pt idx="5">
                  <c:v>1.9287671232876713</c:v>
                </c:pt>
                <c:pt idx="6">
                  <c:v>2.2520547945205478</c:v>
                </c:pt>
                <c:pt idx="7">
                  <c:v>2.6109589041095891</c:v>
                </c:pt>
                <c:pt idx="8">
                  <c:v>3.1041095890410957</c:v>
                </c:pt>
                <c:pt idx="9">
                  <c:v>3.9232876712328766</c:v>
                </c:pt>
                <c:pt idx="10">
                  <c:v>4.9506849315068493</c:v>
                </c:pt>
                <c:pt idx="11">
                  <c:v>5.2767123287671236</c:v>
                </c:pt>
                <c:pt idx="12">
                  <c:v>5.5397260273972604</c:v>
                </c:pt>
              </c:numCache>
            </c:numRef>
          </c:val>
        </c:ser>
        <c:ser>
          <c:idx val="21"/>
          <c:order val="21"/>
          <c:tx>
            <c:strRef>
              <c:f>Tables!$X$4</c:f>
              <c:strCache>
                <c:ptCount val="1"/>
                <c:pt idx="0">
                  <c:v>Weekly</c:v>
                </c:pt>
              </c:strCache>
            </c:strRef>
          </c:tx>
          <c:spPr>
            <a:solidFill>
              <a:srgbClr val="00B0F0"/>
            </a:solidFill>
            <a:ln>
              <a:noFill/>
            </a:ln>
            <a:effectLst/>
          </c:spPr>
          <c:invertIfNegative val="0"/>
          <c:cat>
            <c:strRef>
              <c:f>Tables!$B$5:$B$18</c:f>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f>Tables!$X$5:$X$18</c:f>
              <c:numCache>
                <c:formatCode>0.0</c:formatCode>
                <c:ptCount val="14"/>
                <c:pt idx="0">
                  <c:v>3.9846153846153847</c:v>
                </c:pt>
                <c:pt idx="1">
                  <c:v>6.7115384615384617</c:v>
                </c:pt>
                <c:pt idx="2">
                  <c:v>7.5576923076923075</c:v>
                </c:pt>
                <c:pt idx="3">
                  <c:v>8.25</c:v>
                </c:pt>
                <c:pt idx="4">
                  <c:v>9.5192307692307701</c:v>
                </c:pt>
                <c:pt idx="5">
                  <c:v>13.538461538461538</c:v>
                </c:pt>
                <c:pt idx="6">
                  <c:v>15.807692307692308</c:v>
                </c:pt>
                <c:pt idx="7">
                  <c:v>18.326923076923077</c:v>
                </c:pt>
                <c:pt idx="8">
                  <c:v>21.78846153846154</c:v>
                </c:pt>
                <c:pt idx="9">
                  <c:v>27.53846153846154</c:v>
                </c:pt>
                <c:pt idx="10">
                  <c:v>34.75</c:v>
                </c:pt>
                <c:pt idx="11">
                  <c:v>37.03846153846154</c:v>
                </c:pt>
                <c:pt idx="12">
                  <c:v>38.884615384615387</c:v>
                </c:pt>
              </c:numCache>
            </c:numRef>
          </c:val>
        </c:ser>
        <c:dLbls>
          <c:showLegendKey val="0"/>
          <c:showVal val="0"/>
          <c:showCatName val="0"/>
          <c:showSerName val="0"/>
          <c:showPercent val="0"/>
          <c:showBubbleSize val="0"/>
        </c:dLbls>
        <c:gapWidth val="219"/>
        <c:overlap val="-27"/>
        <c:axId val="362224248"/>
        <c:axId val="362223464"/>
        <c:extLst>
          <c:ext xmlns:c15="http://schemas.microsoft.com/office/drawing/2012/chart" uri="{02D57815-91ED-43cb-92C2-25804820EDAC}">
            <c15:filteredBarSeries>
              <c15:ser>
                <c:idx val="0"/>
                <c:order val="0"/>
                <c:tx>
                  <c:strRef>
                    <c:extLst>
                      <c:ext uri="{02D57815-91ED-43cb-92C2-25804820EDAC}">
                        <c15:formulaRef>
                          <c15:sqref>Tables!$C$4</c15:sqref>
                        </c15:formulaRef>
                      </c:ext>
                    </c:extLst>
                    <c:strCache>
                      <c:ptCount val="1"/>
                      <c:pt idx="0">
                        <c:v>Population**</c:v>
                      </c:pt>
                    </c:strCache>
                  </c:strRef>
                </c:tx>
                <c:spPr>
                  <a:solidFill>
                    <a:schemeClr val="accent1"/>
                  </a:solidFill>
                  <a:ln>
                    <a:noFill/>
                  </a:ln>
                  <a:effectLst/>
                </c:spPr>
                <c:invertIfNegative val="0"/>
                <c:cat>
                  <c:strRef>
                    <c:extLst>
                      <c:ex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c:ext uri="{02D57815-91ED-43cb-92C2-25804820EDAC}">
                        <c15:formulaRef>
                          <c15:sqref>Tables!$C$5:$C$18</c15:sqref>
                        </c15:formulaRef>
                      </c:ext>
                    </c:extLst>
                    <c:numCache>
                      <c:formatCode>#,##0</c:formatCode>
                      <c:ptCount val="14"/>
                      <c:pt idx="0">
                        <c:v>10355844</c:v>
                      </c:pt>
                      <c:pt idx="1">
                        <c:v>10396421</c:v>
                      </c:pt>
                      <c:pt idx="2">
                        <c:v>10445852</c:v>
                      </c:pt>
                      <c:pt idx="3">
                        <c:v>10511382</c:v>
                      </c:pt>
                      <c:pt idx="4">
                        <c:v>10584534</c:v>
                      </c:pt>
                      <c:pt idx="5">
                        <c:v>10666866</c:v>
                      </c:pt>
                      <c:pt idx="6">
                        <c:v>10753080</c:v>
                      </c:pt>
                      <c:pt idx="7">
                        <c:v>10839905</c:v>
                      </c:pt>
                      <c:pt idx="8">
                        <c:v>11000638</c:v>
                      </c:pt>
                      <c:pt idx="9">
                        <c:v>11094850</c:v>
                      </c:pt>
                      <c:pt idx="10">
                        <c:v>11161642</c:v>
                      </c:pt>
                      <c:pt idx="11">
                        <c:v>11203992</c:v>
                      </c:pt>
                      <c:pt idx="12">
                        <c:v>11237274</c:v>
                      </c:pt>
                      <c:pt idx="13">
                        <c:v>11311117</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Tables!$D$4</c15:sqref>
                        </c15:formulaRef>
                      </c:ext>
                    </c:extLst>
                    <c:strCache>
                      <c:ptCount val="1"/>
                      <c:pt idx="0">
                        <c:v>All Deaths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Tables!$D$5:$D$18</c15:sqref>
                        </c15:formulaRef>
                      </c:ext>
                    </c:extLst>
                    <c:numCache>
                      <c:formatCode>#,##0</c:formatCode>
                      <c:ptCount val="14"/>
                      <c:pt idx="0">
                        <c:v>107039</c:v>
                      </c:pt>
                      <c:pt idx="1">
                        <c:v>101484</c:v>
                      </c:pt>
                      <c:pt idx="2">
                        <c:v>103054</c:v>
                      </c:pt>
                      <c:pt idx="3">
                        <c:v>101587</c:v>
                      </c:pt>
                      <c:pt idx="4">
                        <c:v>100658</c:v>
                      </c:pt>
                      <c:pt idx="5">
                        <c:v>104587</c:v>
                      </c:pt>
                      <c:pt idx="6">
                        <c:v>104627</c:v>
                      </c:pt>
                      <c:pt idx="7">
                        <c:v>105094</c:v>
                      </c:pt>
                      <c:pt idx="8">
                        <c:v>104292</c:v>
                      </c:pt>
                      <c:pt idx="9">
                        <c:v>100076</c:v>
                      </c:pt>
                      <c:pt idx="10">
                        <c:v>109334</c:v>
                      </c:pt>
                      <c:pt idx="11">
                        <c:v>104755</c:v>
                      </c:pt>
                      <c:pt idx="12">
                        <c:v>110541</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Tables!$E$4</c15:sqref>
                        </c15:formulaRef>
                      </c:ext>
                    </c:extLst>
                    <c:strCache>
                      <c:ptCount val="1"/>
                      <c:pt idx="0">
                        <c:v>Mortality Per 100,000 Population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Tables!$E$5:$E$18</c15:sqref>
                        </c15:formulaRef>
                      </c:ext>
                    </c:extLst>
                    <c:numCache>
                      <c:formatCode>#,##0.0</c:formatCode>
                      <c:ptCount val="14"/>
                      <c:pt idx="0">
                        <c:v>1033.6096217749127</c:v>
                      </c:pt>
                      <c:pt idx="1">
                        <c:v>976.14361711592869</c:v>
                      </c:pt>
                      <c:pt idx="2">
                        <c:v>986.5542801104209</c:v>
                      </c:pt>
                      <c:pt idx="3">
                        <c:v>966.4476088872043</c:v>
                      </c:pt>
                      <c:pt idx="4">
                        <c:v>950.99132375596321</c:v>
                      </c:pt>
                      <c:pt idx="5">
                        <c:v>980.48480219025907</c:v>
                      </c:pt>
                      <c:pt idx="6">
                        <c:v>972.99564403873126</c:v>
                      </c:pt>
                      <c:pt idx="7">
                        <c:v>969.51034164967314</c:v>
                      </c:pt>
                      <c:pt idx="8">
                        <c:v>948.05410377107216</c:v>
                      </c:pt>
                      <c:pt idx="9">
                        <c:v>902.00408297543447</c:v>
                      </c:pt>
                      <c:pt idx="10">
                        <c:v>979.55121656831489</c:v>
                      </c:pt>
                      <c:pt idx="11">
                        <c:v>934.97924668278949</c:v>
                      </c:pt>
                      <c:pt idx="12">
                        <c:v>983.69942745900835</c:v>
                      </c:pt>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Tables!$F$4</c15:sqref>
                        </c15:formulaRef>
                      </c:ext>
                    </c:extLst>
                    <c:strCache>
                      <c:ptCount val="1"/>
                      <c:pt idx="0">
                        <c:v>Euthanasia Deaths*</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Tables!$F$5:$F$18</c15:sqref>
                        </c15:formulaRef>
                      </c:ext>
                    </c:extLst>
                    <c:numCache>
                      <c:formatCode>#,##0</c:formatCode>
                      <c:ptCount val="14"/>
                      <c:pt idx="0">
                        <c:v>259</c:v>
                      </c:pt>
                      <c:pt idx="1">
                        <c:v>349</c:v>
                      </c:pt>
                      <c:pt idx="2">
                        <c:v>393</c:v>
                      </c:pt>
                      <c:pt idx="3">
                        <c:v>429</c:v>
                      </c:pt>
                      <c:pt idx="4">
                        <c:v>495</c:v>
                      </c:pt>
                      <c:pt idx="5">
                        <c:v>704</c:v>
                      </c:pt>
                      <c:pt idx="6">
                        <c:v>822</c:v>
                      </c:pt>
                      <c:pt idx="7">
                        <c:v>953</c:v>
                      </c:pt>
                      <c:pt idx="8">
                        <c:v>1133</c:v>
                      </c:pt>
                      <c:pt idx="9">
                        <c:v>1432</c:v>
                      </c:pt>
                      <c:pt idx="10">
                        <c:v>1807</c:v>
                      </c:pt>
                      <c:pt idx="11">
                        <c:v>1926</c:v>
                      </c:pt>
                      <c:pt idx="12">
                        <c:v>2022</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Tables!$G$4</c15:sqref>
                        </c15:formulaRef>
                      </c:ext>
                    </c:extLst>
                    <c:strCache>
                      <c:ptCount val="1"/>
                      <c:pt idx="0">
                        <c:v>Euthansia Per 100,000 Population</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Tables!$G$5:$G$18</c15:sqref>
                        </c15:formulaRef>
                      </c:ext>
                    </c:extLst>
                    <c:numCache>
                      <c:formatCode>#,##0.0</c:formatCode>
                      <c:ptCount val="14"/>
                      <c:pt idx="0">
                        <c:v>2.5010032982343109</c:v>
                      </c:pt>
                      <c:pt idx="1">
                        <c:v>3.3569244646787579</c:v>
                      </c:pt>
                      <c:pt idx="2">
                        <c:v>3.7622589330195377</c:v>
                      </c:pt>
                      <c:pt idx="3">
                        <c:v>4.0812901671730701</c:v>
                      </c:pt>
                      <c:pt idx="4">
                        <c:v>4.676634795636728</c:v>
                      </c:pt>
                      <c:pt idx="5">
                        <c:v>6.5998766648048264</c:v>
                      </c:pt>
                      <c:pt idx="6">
                        <c:v>7.6443214409266922</c:v>
                      </c:pt>
                      <c:pt idx="7">
                        <c:v>8.7915899631961718</c:v>
                      </c:pt>
                      <c:pt idx="8">
                        <c:v>10.299402634647191</c:v>
                      </c:pt>
                      <c:pt idx="9">
                        <c:v>12.906889232391604</c:v>
                      </c:pt>
                      <c:pt idx="10">
                        <c:v>16.189374287403233</c:v>
                      </c:pt>
                      <c:pt idx="11">
                        <c:v>17.190301456837883</c:v>
                      </c:pt>
                      <c:pt idx="12">
                        <c:v>17.993687792964735</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Tables!$H$4</c15:sqref>
                        </c15:formulaRef>
                      </c:ext>
                    </c:extLst>
                    <c:strCache>
                      <c:ptCount val="1"/>
                      <c:pt idx="0">
                        <c:v> Euthanasia Calc.  % of All Deaths</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Tables!$H$5:$H$18</c15:sqref>
                        </c15:formulaRef>
                      </c:ext>
                    </c:extLst>
                    <c:numCache>
                      <c:formatCode>0.0%</c:formatCode>
                      <c:ptCount val="14"/>
                      <c:pt idx="0">
                        <c:v>2.4196788086585262E-3</c:v>
                      </c:pt>
                      <c:pt idx="1">
                        <c:v>3.4389657482952977E-3</c:v>
                      </c:pt>
                      <c:pt idx="2">
                        <c:v>3.8135346517359833E-3</c:v>
                      </c:pt>
                      <c:pt idx="3">
                        <c:v>4.2229812869756956E-3</c:v>
                      </c:pt>
                      <c:pt idx="4">
                        <c:v>4.9176419161914599E-3</c:v>
                      </c:pt>
                      <c:pt idx="5">
                        <c:v>6.7312381079866522E-3</c:v>
                      </c:pt>
                      <c:pt idx="6">
                        <c:v>7.8564806407523877E-3</c:v>
                      </c:pt>
                      <c:pt idx="7">
                        <c:v>9.0680723923344808E-3</c:v>
                      </c:pt>
                      <c:pt idx="8">
                        <c:v>1.0863728761554099E-2</c:v>
                      </c:pt>
                      <c:pt idx="9">
                        <c:v>1.4309125064950638E-2</c:v>
                      </c:pt>
                      <c:pt idx="10">
                        <c:v>1.6527338247937513E-2</c:v>
                      </c:pt>
                      <c:pt idx="11">
                        <c:v>1.8385757243091022E-2</c:v>
                      </c:pt>
                      <c:pt idx="12">
                        <c:v>1.8291855510625017E-2</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Tables!$I$4</c15:sqref>
                        </c15:formulaRef>
                      </c:ext>
                    </c:extLst>
                    <c:strCache>
                      <c:ptCount val="1"/>
                      <c:pt idx="0">
                        <c:v>Euthanasia Reported as % of All Deaths*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Tables!$I$5:$I$18</c15:sqref>
                        </c15:formulaRef>
                      </c:ext>
                    </c:extLst>
                    <c:numCache>
                      <c:formatCode>0.00%</c:formatCode>
                      <c:ptCount val="14"/>
                      <c:pt idx="0">
                        <c:v>2E-3</c:v>
                      </c:pt>
                      <c:pt idx="1">
                        <c:v>3.5999999999999999E-3</c:v>
                      </c:pt>
                      <c:pt idx="2">
                        <c:v>3.5999999999999999E-3</c:v>
                      </c:pt>
                      <c:pt idx="3">
                        <c:v>4.4000000000000003E-3</c:v>
                      </c:pt>
                      <c:pt idx="4">
                        <c:v>4.4000000000000003E-3</c:v>
                      </c:pt>
                      <c:pt idx="5">
                        <c:v>7.0000000000000001E-3</c:v>
                      </c:pt>
                      <c:pt idx="6">
                        <c:v>7.0000000000000001E-3</c:v>
                      </c:pt>
                      <c:pt idx="7" formatCode="0%">
                        <c:v>0.01</c:v>
                      </c:pt>
                      <c:pt idx="8" formatCode="0%">
                        <c:v>0.01</c:v>
                      </c:pt>
                      <c:pt idx="9" formatCode="0.0%">
                        <c:v>1.2999999999999999E-2</c:v>
                      </c:pt>
                      <c:pt idx="10" formatCode="0.0%">
                        <c:v>1.7000000000000001E-2</c:v>
                      </c:pt>
                    </c:numCache>
                  </c:numRef>
                </c:val>
              </c15:ser>
            </c15:filteredBarSeries>
            <c15:filteredBarSeries>
              <c15:ser>
                <c:idx val="7"/>
                <c:order val="7"/>
                <c:tx>
                  <c:strRef>
                    <c:extLst xmlns:c15="http://schemas.microsoft.com/office/drawing/2012/chart">
                      <c:ext xmlns:c15="http://schemas.microsoft.com/office/drawing/2012/chart" uri="{02D57815-91ED-43cb-92C2-25804820EDAC}">
                        <c15:formulaRef>
                          <c15:sqref>Tables!$J$4</c15:sqref>
                        </c15:formulaRef>
                      </c:ext>
                    </c:extLst>
                    <c:strCache>
                      <c:ptCount val="1"/>
                      <c:pt idx="0">
                        <c:v>Palliative Care</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Tables!$J$5:$J$18</c15:sqref>
                        </c15:formulaRef>
                      </c:ext>
                    </c:extLst>
                    <c:numCache>
                      <c:formatCode>#,##0</c:formatCode>
                      <c:ptCount val="14"/>
                      <c:pt idx="0">
                        <c:v>51</c:v>
                      </c:pt>
                      <c:pt idx="1">
                        <c:v>53</c:v>
                      </c:pt>
                      <c:pt idx="2">
                        <c:v>42</c:v>
                      </c:pt>
                      <c:pt idx="3">
                        <c:v>43</c:v>
                      </c:pt>
                      <c:pt idx="4">
                        <c:v>43</c:v>
                      </c:pt>
                      <c:pt idx="5">
                        <c:v>71</c:v>
                      </c:pt>
                      <c:pt idx="6">
                        <c:v>85</c:v>
                      </c:pt>
                      <c:pt idx="7">
                        <c:v>97</c:v>
                      </c:pt>
                      <c:pt idx="8">
                        <c:v>109</c:v>
                      </c:pt>
                      <c:pt idx="9">
                        <c:v>198</c:v>
                      </c:pt>
                      <c:pt idx="10">
                        <c:v>198</c:v>
                      </c:pt>
                      <c:pt idx="11">
                        <c:v>150</c:v>
                      </c:pt>
                      <c:pt idx="12">
                        <c:v>149</c:v>
                      </c:pt>
                    </c:numCache>
                  </c:numRef>
                </c:val>
              </c15:ser>
            </c15:filteredBarSeries>
            <c15:filteredBarSeries>
              <c15:ser>
                <c:idx val="8"/>
                <c:order val="8"/>
                <c:tx>
                  <c:strRef>
                    <c:extLst xmlns:c15="http://schemas.microsoft.com/office/drawing/2012/chart">
                      <c:ext xmlns:c15="http://schemas.microsoft.com/office/drawing/2012/chart" uri="{02D57815-91ED-43cb-92C2-25804820EDAC}">
                        <c15:formulaRef>
                          <c15:sqref>Tables!$K$4</c15:sqref>
                        </c15:formulaRef>
                      </c:ext>
                    </c:extLst>
                    <c:strCache>
                      <c:ptCount val="1"/>
                      <c:pt idx="0">
                        <c:v>GPs</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Tables!$K$5:$K$18</c15:sqref>
                        </c15:formulaRef>
                      </c:ext>
                    </c:extLst>
                    <c:numCache>
                      <c:formatCode>#,##0</c:formatCode>
                      <c:ptCount val="14"/>
                      <c:pt idx="0">
                        <c:v>84</c:v>
                      </c:pt>
                      <c:pt idx="1">
                        <c:v>143</c:v>
                      </c:pt>
                      <c:pt idx="2">
                        <c:v>166</c:v>
                      </c:pt>
                      <c:pt idx="3">
                        <c:v>190</c:v>
                      </c:pt>
                      <c:pt idx="4">
                        <c:v>238</c:v>
                      </c:pt>
                      <c:pt idx="5">
                        <c:v>326</c:v>
                      </c:pt>
                      <c:pt idx="6">
                        <c:v>420</c:v>
                      </c:pt>
                      <c:pt idx="7">
                        <c:v>475</c:v>
                      </c:pt>
                      <c:pt idx="8">
                        <c:v>575</c:v>
                      </c:pt>
                      <c:pt idx="9">
                        <c:v>718</c:v>
                      </c:pt>
                      <c:pt idx="10">
                        <c:v>947</c:v>
                      </c:pt>
                      <c:pt idx="11">
                        <c:v>1031</c:v>
                      </c:pt>
                      <c:pt idx="12">
                        <c:v>1082</c:v>
                      </c:pt>
                    </c:numCache>
                  </c:numRef>
                </c:val>
              </c15:ser>
            </c15:filteredBarSeries>
            <c15:filteredBarSeries>
              <c15:ser>
                <c:idx val="9"/>
                <c:order val="9"/>
                <c:tx>
                  <c:strRef>
                    <c:extLst xmlns:c15="http://schemas.microsoft.com/office/drawing/2012/chart">
                      <c:ext xmlns:c15="http://schemas.microsoft.com/office/drawing/2012/chart" uri="{02D57815-91ED-43cb-92C2-25804820EDAC}">
                        <c15:formulaRef>
                          <c15:sqref>Tables!$L$4</c15:sqref>
                        </c15:formulaRef>
                      </c:ext>
                    </c:extLst>
                    <c:strCache>
                      <c:ptCount val="1"/>
                      <c:pt idx="0">
                        <c:v>Specialists</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Tables!$L$5:$L$18</c15:sqref>
                        </c15:formulaRef>
                      </c:ext>
                    </c:extLst>
                    <c:numCache>
                      <c:formatCode>#,##0</c:formatCode>
                      <c:ptCount val="14"/>
                      <c:pt idx="0">
                        <c:v>124</c:v>
                      </c:pt>
                      <c:pt idx="1">
                        <c:v>147</c:v>
                      </c:pt>
                      <c:pt idx="2">
                        <c:v>183</c:v>
                      </c:pt>
                      <c:pt idx="3">
                        <c:v>195</c:v>
                      </c:pt>
                      <c:pt idx="4">
                        <c:v>211</c:v>
                      </c:pt>
                      <c:pt idx="5">
                        <c:v>307</c:v>
                      </c:pt>
                      <c:pt idx="6">
                        <c:v>315</c:v>
                      </c:pt>
                      <c:pt idx="7">
                        <c:v>381</c:v>
                      </c:pt>
                      <c:pt idx="8">
                        <c:v>449</c:v>
                      </c:pt>
                      <c:pt idx="9">
                        <c:v>516</c:v>
                      </c:pt>
                      <c:pt idx="10">
                        <c:v>662</c:v>
                      </c:pt>
                      <c:pt idx="11">
                        <c:v>747</c:v>
                      </c:pt>
                      <c:pt idx="12">
                        <c:v>791</c:v>
                      </c:pt>
                    </c:numCache>
                  </c:numRef>
                </c:val>
              </c15:ser>
            </c15:filteredBarSeries>
            <c15:filteredBarSeries>
              <c15:ser>
                <c:idx val="10"/>
                <c:order val="10"/>
                <c:tx>
                  <c:strRef>
                    <c:extLst xmlns:c15="http://schemas.microsoft.com/office/drawing/2012/chart">
                      <c:ext xmlns:c15="http://schemas.microsoft.com/office/drawing/2012/chart" uri="{02D57815-91ED-43cb-92C2-25804820EDAC}">
                        <c15:formulaRef>
                          <c15:sqref>Tables!$M$4</c15:sqref>
                        </c15:formulaRef>
                      </c:ext>
                    </c:extLst>
                    <c:strCache>
                      <c:ptCount val="1"/>
                      <c:pt idx="0">
                        <c:v>Unspecified</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Tables!$M$5:$M$18</c15:sqref>
                        </c15:formulaRef>
                      </c:ext>
                    </c:extLst>
                    <c:numCache>
                      <c:formatCode>#,##0</c:formatCode>
                      <c:ptCount val="14"/>
                      <c:pt idx="0">
                        <c:v>0</c:v>
                      </c:pt>
                      <c:pt idx="1">
                        <c:v>6</c:v>
                      </c:pt>
                      <c:pt idx="2">
                        <c:v>2</c:v>
                      </c:pt>
                      <c:pt idx="3">
                        <c:v>1</c:v>
                      </c:pt>
                      <c:pt idx="4">
                        <c:v>3</c:v>
                      </c:pt>
                      <c:pt idx="5">
                        <c:v>0</c:v>
                      </c:pt>
                      <c:pt idx="6">
                        <c:v>2</c:v>
                      </c:pt>
                      <c:pt idx="7">
                        <c:v>0</c:v>
                      </c:pt>
                      <c:pt idx="8">
                        <c:v>0</c:v>
                      </c:pt>
                      <c:pt idx="9">
                        <c:v>0</c:v>
                      </c:pt>
                      <c:pt idx="10">
                        <c:v>0</c:v>
                      </c:pt>
                      <c:pt idx="11">
                        <c:v>0</c:v>
                      </c:pt>
                      <c:pt idx="12">
                        <c:v>0</c:v>
                      </c:pt>
                    </c:numCache>
                  </c:numRef>
                </c:val>
              </c15:ser>
            </c15:filteredBarSeries>
            <c15:filteredBarSeries>
              <c15:ser>
                <c:idx val="11"/>
                <c:order val="11"/>
                <c:tx>
                  <c:strRef>
                    <c:extLst xmlns:c15="http://schemas.microsoft.com/office/drawing/2012/chart">
                      <c:ext xmlns:c15="http://schemas.microsoft.com/office/drawing/2012/chart" uri="{02D57815-91ED-43cb-92C2-25804820EDAC}">
                        <c15:formulaRef>
                          <c15:sqref>Tables!$N$4</c15:sqref>
                        </c15:formulaRef>
                      </c:ext>
                    </c:extLst>
                    <c:strCache>
                      <c:ptCount val="1"/>
                      <c:pt idx="0">
                        <c:v>Psychiatrist</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Tables!$N$5:$N$18</c15:sqref>
                        </c15:formulaRef>
                      </c:ext>
                    </c:extLst>
                    <c:numCache>
                      <c:formatCode>#,##0</c:formatCode>
                      <c:ptCount val="14"/>
                      <c:pt idx="0">
                        <c:v>15</c:v>
                      </c:pt>
                      <c:pt idx="1">
                        <c:v>10</c:v>
                      </c:pt>
                      <c:pt idx="2">
                        <c:v>18</c:v>
                      </c:pt>
                      <c:pt idx="3">
                        <c:v>15</c:v>
                      </c:pt>
                      <c:pt idx="4">
                        <c:v>19</c:v>
                      </c:pt>
                      <c:pt idx="5">
                        <c:v>38</c:v>
                      </c:pt>
                      <c:pt idx="6">
                        <c:v>41</c:v>
                      </c:pt>
                      <c:pt idx="7">
                        <c:v>55</c:v>
                      </c:pt>
                      <c:pt idx="8">
                        <c:v>78</c:v>
                      </c:pt>
                      <c:pt idx="9">
                        <c:v>124</c:v>
                      </c:pt>
                      <c:pt idx="10">
                        <c:v>183</c:v>
                      </c:pt>
                      <c:pt idx="11">
                        <c:v>216</c:v>
                      </c:pt>
                      <c:pt idx="12">
                        <c:v>190</c:v>
                      </c:pt>
                    </c:numCache>
                  </c:numRef>
                </c:val>
              </c15:ser>
            </c15:filteredBarSeries>
            <c15:filteredBarSeries>
              <c15:ser>
                <c:idx val="12"/>
                <c:order val="12"/>
                <c:tx>
                  <c:strRef>
                    <c:extLst xmlns:c15="http://schemas.microsoft.com/office/drawing/2012/chart">
                      <c:ext xmlns:c15="http://schemas.microsoft.com/office/drawing/2012/chart" uri="{02D57815-91ED-43cb-92C2-25804820EDAC}">
                        <c15:formulaRef>
                          <c15:sqref>Tables!$O$4</c15:sqref>
                        </c15:formulaRef>
                      </c:ext>
                    </c:extLst>
                    <c:strCache>
                      <c:ptCount val="1"/>
                      <c:pt idx="0">
                        <c:v>Specialist</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Tables!$O$5:$O$18</c15:sqref>
                        </c15:formulaRef>
                      </c:ext>
                    </c:extLst>
                    <c:numCache>
                      <c:formatCode>#,##0</c:formatCode>
                      <c:ptCount val="14"/>
                      <c:pt idx="0">
                        <c:v>7</c:v>
                      </c:pt>
                      <c:pt idx="1">
                        <c:v>14</c:v>
                      </c:pt>
                      <c:pt idx="2">
                        <c:v>9</c:v>
                      </c:pt>
                      <c:pt idx="3">
                        <c:v>11</c:v>
                      </c:pt>
                      <c:pt idx="4">
                        <c:v>9</c:v>
                      </c:pt>
                      <c:pt idx="5">
                        <c:v>11</c:v>
                      </c:pt>
                      <c:pt idx="6">
                        <c:v>26</c:v>
                      </c:pt>
                      <c:pt idx="7">
                        <c:v>25</c:v>
                      </c:pt>
                      <c:pt idx="8">
                        <c:v>36</c:v>
                      </c:pt>
                      <c:pt idx="9">
                        <c:v>43</c:v>
                      </c:pt>
                      <c:pt idx="10">
                        <c:v>83</c:v>
                      </c:pt>
                      <c:pt idx="11">
                        <c:v>79</c:v>
                      </c:pt>
                      <c:pt idx="12">
                        <c:v>109</c:v>
                      </c:pt>
                    </c:numCache>
                  </c:numRef>
                </c:val>
              </c15:ser>
            </c15:filteredBarSeries>
            <c15:filteredBarSeries>
              <c15:ser>
                <c:idx val="13"/>
                <c:order val="13"/>
                <c:tx>
                  <c:strRef>
                    <c:extLst xmlns:c15="http://schemas.microsoft.com/office/drawing/2012/chart">
                      <c:ext xmlns:c15="http://schemas.microsoft.com/office/drawing/2012/chart" uri="{02D57815-91ED-43cb-92C2-25804820EDAC}">
                        <c15:formulaRef>
                          <c15:sqref>Tables!$P$4</c15:sqref>
                        </c15:formulaRef>
                      </c:ext>
                    </c:extLst>
                    <c:strCache>
                      <c:ptCount val="1"/>
                      <c:pt idx="0">
                        <c:v>Non-Obligatory Consultants</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Tables!$P$5:$P$18</c15:sqref>
                        </c15:formulaRef>
                      </c:ext>
                    </c:extLst>
                    <c:numCache>
                      <c:formatCode>#,##0</c:formatCode>
                      <c:ptCount val="14"/>
                      <c:pt idx="0">
                        <c:v>0</c:v>
                      </c:pt>
                      <c:pt idx="1">
                        <c:v>206</c:v>
                      </c:pt>
                      <c:pt idx="2">
                        <c:v>185</c:v>
                      </c:pt>
                      <c:pt idx="3">
                        <c:v>173</c:v>
                      </c:pt>
                      <c:pt idx="4">
                        <c:v>215</c:v>
                      </c:pt>
                      <c:pt idx="5">
                        <c:v>308</c:v>
                      </c:pt>
                      <c:pt idx="6">
                        <c:v>322</c:v>
                      </c:pt>
                      <c:pt idx="7">
                        <c:v>0</c:v>
                      </c:pt>
                      <c:pt idx="8">
                        <c:v>0</c:v>
                      </c:pt>
                      <c:pt idx="9">
                        <c:v>474</c:v>
                      </c:pt>
                      <c:pt idx="10">
                        <c:v>573</c:v>
                      </c:pt>
                      <c:pt idx="11">
                        <c:v>528</c:v>
                      </c:pt>
                      <c:pt idx="12">
                        <c:v>997</c:v>
                      </c:pt>
                    </c:numCache>
                  </c:numRef>
                </c:val>
              </c15:ser>
            </c15:filteredBarSeries>
            <c15:filteredBarSeries>
              <c15:ser>
                <c:idx val="14"/>
                <c:order val="14"/>
                <c:tx>
                  <c:strRef>
                    <c:extLst xmlns:c15="http://schemas.microsoft.com/office/drawing/2012/chart">
                      <c:ext xmlns:c15="http://schemas.microsoft.com/office/drawing/2012/chart" uri="{02D57815-91ED-43cb-92C2-25804820EDAC}">
                        <c15:formulaRef>
                          <c15:sqref>Tables!$Q$4</c15:sqref>
                        </c15:formulaRef>
                      </c:ext>
                    </c:extLst>
                    <c:strCache>
                      <c:ptCount val="1"/>
                      <c:pt idx="0">
                        <c:v>1st*</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Tables!$Q$5:$Q$18</c15:sqref>
                        </c15:formulaRef>
                      </c:ext>
                    </c:extLst>
                    <c:numCache>
                      <c:formatCode>#,##0</c:formatCode>
                      <c:ptCount val="14"/>
                      <c:pt idx="0">
                        <c:v>259</c:v>
                      </c:pt>
                      <c:pt idx="1">
                        <c:v>349</c:v>
                      </c:pt>
                      <c:pt idx="2">
                        <c:v>393</c:v>
                      </c:pt>
                      <c:pt idx="3">
                        <c:v>429</c:v>
                      </c:pt>
                      <c:pt idx="4">
                        <c:v>495</c:v>
                      </c:pt>
                      <c:pt idx="5">
                        <c:v>704</c:v>
                      </c:pt>
                      <c:pt idx="6">
                        <c:v>822</c:v>
                      </c:pt>
                      <c:pt idx="7">
                        <c:v>953</c:v>
                      </c:pt>
                      <c:pt idx="8">
                        <c:v>1133</c:v>
                      </c:pt>
                      <c:pt idx="9">
                        <c:v>1432</c:v>
                      </c:pt>
                      <c:pt idx="10">
                        <c:v>1807</c:v>
                      </c:pt>
                      <c:pt idx="11">
                        <c:v>2751</c:v>
                      </c:pt>
                      <c:pt idx="12">
                        <c:v>3318</c:v>
                      </c:pt>
                    </c:numCache>
                  </c:numRef>
                </c:val>
              </c15:ser>
            </c15:filteredBarSeries>
            <c15:filteredBarSeries>
              <c15:ser>
                <c:idx val="15"/>
                <c:order val="15"/>
                <c:tx>
                  <c:strRef>
                    <c:extLst xmlns:c15="http://schemas.microsoft.com/office/drawing/2012/chart">
                      <c:ext xmlns:c15="http://schemas.microsoft.com/office/drawing/2012/chart" uri="{02D57815-91ED-43cb-92C2-25804820EDAC}">
                        <c15:formulaRef>
                          <c15:sqref>Tables!$R$4</c15:sqref>
                        </c15:formulaRef>
                      </c:ext>
                    </c:extLst>
                    <c:strCache>
                      <c:ptCount val="1"/>
                      <c:pt idx="0">
                        <c:v>2nd*</c:v>
                      </c:pt>
                    </c:strCache>
                  </c:strRef>
                </c:tx>
                <c:spPr>
                  <a:solidFill>
                    <a:schemeClr val="accent4">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Tables!$R$5:$R$18</c15:sqref>
                        </c15:formulaRef>
                      </c:ext>
                    </c:extLst>
                    <c:numCache>
                      <c:formatCode>#,##0</c:formatCode>
                      <c:ptCount val="14"/>
                      <c:pt idx="0">
                        <c:v>22</c:v>
                      </c:pt>
                      <c:pt idx="1">
                        <c:v>24</c:v>
                      </c:pt>
                      <c:pt idx="2">
                        <c:v>27</c:v>
                      </c:pt>
                      <c:pt idx="3">
                        <c:v>26</c:v>
                      </c:pt>
                      <c:pt idx="4">
                        <c:v>28</c:v>
                      </c:pt>
                      <c:pt idx="5">
                        <c:v>49</c:v>
                      </c:pt>
                      <c:pt idx="6">
                        <c:v>67</c:v>
                      </c:pt>
                      <c:pt idx="7">
                        <c:v>80</c:v>
                      </c:pt>
                      <c:pt idx="8">
                        <c:v>114</c:v>
                      </c:pt>
                      <c:pt idx="9">
                        <c:v>167</c:v>
                      </c:pt>
                      <c:pt idx="10">
                        <c:v>266</c:v>
                      </c:pt>
                      <c:pt idx="11">
                        <c:v>295</c:v>
                      </c:pt>
                      <c:pt idx="12">
                        <c:v>299</c:v>
                      </c:pt>
                    </c:numCache>
                  </c:numRef>
                </c:val>
              </c15:ser>
            </c15:filteredBarSeries>
            <c15:filteredBarSeries>
              <c15:ser>
                <c:idx val="16"/>
                <c:order val="16"/>
                <c:tx>
                  <c:strRef>
                    <c:extLst xmlns:c15="http://schemas.microsoft.com/office/drawing/2012/chart">
                      <c:ext xmlns:c15="http://schemas.microsoft.com/office/drawing/2012/chart" uri="{02D57815-91ED-43cb-92C2-25804820EDAC}">
                        <c15:formulaRef>
                          <c15:sqref>Tables!$S$4</c15:sqref>
                        </c15:formulaRef>
                      </c:ext>
                    </c:extLst>
                    <c:strCache>
                      <c:ptCount val="1"/>
                      <c:pt idx="0">
                        <c:v>Others*</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Tables!$S$5:$S$18</c15:sqref>
                        </c15:formulaRef>
                      </c:ext>
                    </c:extLst>
                    <c:numCache>
                      <c:formatCode>#,##0</c:formatCode>
                      <c:ptCount val="14"/>
                      <c:pt idx="0">
                        <c:v>0</c:v>
                      </c:pt>
                      <c:pt idx="1">
                        <c:v>206</c:v>
                      </c:pt>
                      <c:pt idx="2">
                        <c:v>185</c:v>
                      </c:pt>
                      <c:pt idx="3">
                        <c:v>173</c:v>
                      </c:pt>
                      <c:pt idx="4">
                        <c:v>215</c:v>
                      </c:pt>
                      <c:pt idx="5">
                        <c:v>308</c:v>
                      </c:pt>
                      <c:pt idx="6">
                        <c:v>322</c:v>
                      </c:pt>
                      <c:pt idx="7">
                        <c:v>0</c:v>
                      </c:pt>
                      <c:pt idx="8">
                        <c:v>0</c:v>
                      </c:pt>
                      <c:pt idx="9">
                        <c:v>474</c:v>
                      </c:pt>
                      <c:pt idx="10">
                        <c:v>573</c:v>
                      </c:pt>
                      <c:pt idx="11">
                        <c:v>528</c:v>
                      </c:pt>
                      <c:pt idx="12">
                        <c:v>997</c:v>
                      </c:pt>
                    </c:numCache>
                  </c:numRef>
                </c:val>
              </c15:ser>
            </c15:filteredBarSeries>
            <c15:filteredBarSeries>
              <c15:ser>
                <c:idx val="17"/>
                <c:order val="17"/>
                <c:tx>
                  <c:strRef>
                    <c:extLst xmlns:c15="http://schemas.microsoft.com/office/drawing/2012/chart">
                      <c:ext xmlns:c15="http://schemas.microsoft.com/office/drawing/2012/chart" uri="{02D57815-91ED-43cb-92C2-25804820EDAC}">
                        <c15:formulaRef>
                          <c15:sqref>Tables!$T$4</c15:sqref>
                        </c15:formulaRef>
                      </c:ext>
                    </c:extLst>
                    <c:strCache>
                      <c:ptCount val="1"/>
                      <c:pt idx="0">
                        <c:v>Total</c:v>
                      </c:pt>
                    </c:strCache>
                  </c:strRef>
                </c:tx>
                <c:spPr>
                  <a:solidFill>
                    <a:schemeClr val="accent6">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Tables!$T$5:$T$18</c15:sqref>
                        </c15:formulaRef>
                      </c:ext>
                    </c:extLst>
                    <c:numCache>
                      <c:formatCode>#,##0</c:formatCode>
                      <c:ptCount val="14"/>
                      <c:pt idx="0">
                        <c:v>281</c:v>
                      </c:pt>
                      <c:pt idx="1">
                        <c:v>579</c:v>
                      </c:pt>
                      <c:pt idx="2">
                        <c:v>605</c:v>
                      </c:pt>
                      <c:pt idx="3">
                        <c:v>628</c:v>
                      </c:pt>
                      <c:pt idx="4">
                        <c:v>738</c:v>
                      </c:pt>
                      <c:pt idx="5">
                        <c:v>1061</c:v>
                      </c:pt>
                      <c:pt idx="6">
                        <c:v>1211</c:v>
                      </c:pt>
                      <c:pt idx="7">
                        <c:v>1033</c:v>
                      </c:pt>
                      <c:pt idx="8">
                        <c:v>1247</c:v>
                      </c:pt>
                      <c:pt idx="9">
                        <c:v>2073</c:v>
                      </c:pt>
                      <c:pt idx="10">
                        <c:v>2646</c:v>
                      </c:pt>
                      <c:pt idx="11">
                        <c:v>3574</c:v>
                      </c:pt>
                      <c:pt idx="12">
                        <c:v>4614</c:v>
                      </c:pt>
                    </c:numCache>
                  </c:numRef>
                </c:val>
              </c15:ser>
            </c15:filteredBarSeries>
            <c15:filteredBarSeries>
              <c15:ser>
                <c:idx val="18"/>
                <c:order val="18"/>
                <c:tx>
                  <c:strRef>
                    <c:extLst xmlns:c15="http://schemas.microsoft.com/office/drawing/2012/chart">
                      <c:ext xmlns:c15="http://schemas.microsoft.com/office/drawing/2012/chart" uri="{02D57815-91ED-43cb-92C2-25804820EDAC}">
                        <c15:formulaRef>
                          <c15:sqref>Tables!$U$4</c15:sqref>
                        </c15:formulaRef>
                      </c:ext>
                    </c:extLst>
                    <c:strCache>
                      <c:ptCount val="1"/>
                      <c:pt idx="0">
                        <c:v>Percentage Involved</c:v>
                      </c:pt>
                    </c:strCache>
                  </c:strRef>
                </c:tx>
                <c:spPr>
                  <a:solidFill>
                    <a:schemeClr val="accent1">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Tables!$U$5:$U$18</c15:sqref>
                        </c15:formulaRef>
                      </c:ext>
                    </c:extLst>
                    <c:numCache>
                      <c:formatCode>0.0%</c:formatCode>
                      <c:ptCount val="14"/>
                      <c:pt idx="0">
                        <c:v>9.5083409467735924E-3</c:v>
                      </c:pt>
                      <c:pt idx="1">
                        <c:v>1.9519266426187506E-2</c:v>
                      </c:pt>
                      <c:pt idx="2">
                        <c:v>2.0232083737417649E-2</c:v>
                      </c:pt>
                      <c:pt idx="3">
                        <c:v>2.0865173765698717E-2</c:v>
                      </c:pt>
                      <c:pt idx="4">
                        <c:v>2.4236453201970442E-2</c:v>
                      </c:pt>
                      <c:pt idx="5">
                        <c:v>3.4361033745708917E-2</c:v>
                      </c:pt>
                      <c:pt idx="6">
                        <c:v>3.871483375959079E-2</c:v>
                      </c:pt>
                      <c:pt idx="7">
                        <c:v>3.2712648046108052E-2</c:v>
                      </c:pt>
                      <c:pt idx="8">
                        <c:v>3.9195348106239196E-2</c:v>
                      </c:pt>
                      <c:pt idx="9">
                        <c:v>6.4414890311354167E-2</c:v>
                      </c:pt>
                      <c:pt idx="10">
                        <c:v>8.1207991897615323E-2</c:v>
                      </c:pt>
                      <c:pt idx="11">
                        <c:v>0.10830631231249432</c:v>
                      </c:pt>
                      <c:pt idx="12">
                        <c:v>0.13833838035559021</c:v>
                      </c:pt>
                    </c:numCache>
                  </c:numRef>
                </c:val>
              </c15:ser>
            </c15:filteredBarSeries>
            <c15:filteredBarSeries>
              <c15:ser>
                <c:idx val="19"/>
                <c:order val="19"/>
                <c:tx>
                  <c:strRef>
                    <c:extLst xmlns:c15="http://schemas.microsoft.com/office/drawing/2012/chart">
                      <c:ext xmlns:c15="http://schemas.microsoft.com/office/drawing/2012/chart" uri="{02D57815-91ED-43cb-92C2-25804820EDAC}">
                        <c15:formulaRef>
                          <c15:sqref>Tables!$V$4</c15:sqref>
                        </c15:formulaRef>
                      </c:ext>
                    </c:extLst>
                    <c:strCache>
                      <c:ptCount val="1"/>
                      <c:pt idx="0">
                        <c:v>Per Involved Physician</c:v>
                      </c:pt>
                    </c:strCache>
                  </c:strRef>
                </c:tx>
                <c:spPr>
                  <a:solidFill>
                    <a:schemeClr val="accent2">
                      <a:lumMod val="8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Tables!$B$5:$B$18</c15:sqref>
                        </c15:formulaRef>
                      </c:ext>
                    </c:extLst>
                    <c:strCache>
                      <c:ptCount val="14"/>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strCache>
                  </c:strRef>
                </c:cat>
                <c:val>
                  <c:numRef>
                    <c:extLst xmlns:c15="http://schemas.microsoft.com/office/drawing/2012/chart">
                      <c:ext xmlns:c15="http://schemas.microsoft.com/office/drawing/2012/chart" uri="{02D57815-91ED-43cb-92C2-25804820EDAC}">
                        <c15:formulaRef>
                          <c15:sqref>Tables!$V$5:$V$18</c15:sqref>
                        </c15:formulaRef>
                      </c:ext>
                    </c:extLst>
                    <c:numCache>
                      <c:formatCode>0.0</c:formatCode>
                      <c:ptCount val="14"/>
                      <c:pt idx="0">
                        <c:v>0.92170818505338081</c:v>
                      </c:pt>
                      <c:pt idx="1">
                        <c:v>0.60276338514680483</c:v>
                      </c:pt>
                      <c:pt idx="2">
                        <c:v>0.64958677685950417</c:v>
                      </c:pt>
                      <c:pt idx="3">
                        <c:v>0.68312101910828027</c:v>
                      </c:pt>
                      <c:pt idx="4">
                        <c:v>0.67073170731707321</c:v>
                      </c:pt>
                      <c:pt idx="5">
                        <c:v>0.66352497643732333</c:v>
                      </c:pt>
                      <c:pt idx="6">
                        <c:v>0.67877786952931463</c:v>
                      </c:pt>
                      <c:pt idx="7">
                        <c:v>0.92255566311713455</c:v>
                      </c:pt>
                      <c:pt idx="8">
                        <c:v>0.90858059342421815</c:v>
                      </c:pt>
                      <c:pt idx="9">
                        <c:v>0.69078630004823927</c:v>
                      </c:pt>
                      <c:pt idx="10">
                        <c:v>0.68291761148904007</c:v>
                      </c:pt>
                      <c:pt idx="11">
                        <c:v>0.53889199776161167</c:v>
                      </c:pt>
                      <c:pt idx="12">
                        <c:v>0.43823146944083224</c:v>
                      </c:pt>
                    </c:numCache>
                  </c:numRef>
                </c:val>
              </c15:ser>
            </c15:filteredBarSeries>
          </c:ext>
        </c:extLst>
      </c:barChart>
      <c:catAx>
        <c:axId val="362224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2223464"/>
        <c:crosses val="autoZero"/>
        <c:auto val="1"/>
        <c:lblAlgn val="ctr"/>
        <c:lblOffset val="100"/>
        <c:noMultiLvlLbl val="0"/>
      </c:catAx>
      <c:valAx>
        <c:axId val="3622234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2224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Number of Physicians Involved</a:t>
            </a:r>
            <a:r>
              <a:rPr lang="en-US" baseline="0"/>
              <a:t> in Euthanasia in Belgium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7"/>
          <c:order val="17"/>
          <c:tx>
            <c:strRef>
              <c:f>Tables!$T$4</c:f>
              <c:strCache>
                <c:ptCount val="1"/>
                <c:pt idx="0">
                  <c:v>Total</c:v>
                </c:pt>
              </c:strCache>
              <c:extLst xmlns:c15="http://schemas.microsoft.com/office/drawing/2012/chart"/>
            </c:strRef>
          </c:tx>
          <c:spPr>
            <a:solidFill>
              <a:srgbClr val="0070C0"/>
            </a:solidFill>
            <a:ln>
              <a:noFill/>
            </a:ln>
            <a:effectLst/>
          </c:spPr>
          <c:invertIfNegative val="0"/>
          <c:cat>
            <c:strRef>
              <c:f>Tables!$B$5:$B$17</c:f>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extLst xmlns:c15="http://schemas.microsoft.com/office/drawing/2012/chart"/>
            </c:strRef>
          </c:cat>
          <c:val>
            <c:numRef>
              <c:f>Tables!$T$5:$T$17</c:f>
              <c:numCache>
                <c:formatCode>#,##0</c:formatCode>
                <c:ptCount val="13"/>
                <c:pt idx="0">
                  <c:v>281</c:v>
                </c:pt>
                <c:pt idx="1">
                  <c:v>579</c:v>
                </c:pt>
                <c:pt idx="2">
                  <c:v>605</c:v>
                </c:pt>
                <c:pt idx="3">
                  <c:v>628</c:v>
                </c:pt>
                <c:pt idx="4">
                  <c:v>738</c:v>
                </c:pt>
                <c:pt idx="5">
                  <c:v>1061</c:v>
                </c:pt>
                <c:pt idx="6">
                  <c:v>1211</c:v>
                </c:pt>
                <c:pt idx="7">
                  <c:v>1033</c:v>
                </c:pt>
                <c:pt idx="8">
                  <c:v>1247</c:v>
                </c:pt>
                <c:pt idx="9">
                  <c:v>2073</c:v>
                </c:pt>
                <c:pt idx="10">
                  <c:v>2646</c:v>
                </c:pt>
                <c:pt idx="11">
                  <c:v>3574</c:v>
                </c:pt>
                <c:pt idx="12">
                  <c:v>4614</c:v>
                </c:pt>
              </c:numCache>
              <c:extLst xmlns:c15="http://schemas.microsoft.com/office/drawing/2012/chart"/>
            </c:numRef>
          </c:val>
        </c:ser>
        <c:dLbls>
          <c:showLegendKey val="0"/>
          <c:showVal val="0"/>
          <c:showCatName val="0"/>
          <c:showSerName val="0"/>
          <c:showPercent val="0"/>
          <c:showBubbleSize val="0"/>
        </c:dLbls>
        <c:gapWidth val="219"/>
        <c:overlap val="-27"/>
        <c:axId val="362222680"/>
        <c:axId val="362223072"/>
        <c:extLst>
          <c:ext xmlns:c15="http://schemas.microsoft.com/office/drawing/2012/chart" uri="{02D57815-91ED-43cb-92C2-25804820EDAC}">
            <c15:filteredBarSeries>
              <c15:ser>
                <c:idx val="0"/>
                <c:order val="0"/>
                <c:tx>
                  <c:strRef>
                    <c:extLst>
                      <c:ext uri="{02D57815-91ED-43cb-92C2-25804820EDAC}">
                        <c15:formulaRef>
                          <c15:sqref>Tables!$C$4</c15:sqref>
                        </c15:formulaRef>
                      </c:ext>
                    </c:extLst>
                    <c:strCache>
                      <c:ptCount val="1"/>
                      <c:pt idx="0">
                        <c:v>Population**</c:v>
                      </c:pt>
                    </c:strCache>
                  </c:strRef>
                </c:tx>
                <c:spPr>
                  <a:solidFill>
                    <a:schemeClr val="accent1"/>
                  </a:solidFill>
                  <a:ln>
                    <a:noFill/>
                  </a:ln>
                  <a:effectLst/>
                </c:spPr>
                <c:invertIfNegative val="0"/>
                <c:cat>
                  <c:strRef>
                    <c:extLst>
                      <c:ex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c:ext uri="{02D57815-91ED-43cb-92C2-25804820EDAC}">
                        <c15:formulaRef>
                          <c15:sqref>Tables!$C$5:$C$17</c15:sqref>
                        </c15:formulaRef>
                      </c:ext>
                    </c:extLst>
                    <c:numCache>
                      <c:formatCode>#,##0</c:formatCode>
                      <c:ptCount val="13"/>
                      <c:pt idx="0">
                        <c:v>10355844</c:v>
                      </c:pt>
                      <c:pt idx="1">
                        <c:v>10396421</c:v>
                      </c:pt>
                      <c:pt idx="2">
                        <c:v>10445852</c:v>
                      </c:pt>
                      <c:pt idx="3">
                        <c:v>10511382</c:v>
                      </c:pt>
                      <c:pt idx="4">
                        <c:v>10584534</c:v>
                      </c:pt>
                      <c:pt idx="5">
                        <c:v>10666866</c:v>
                      </c:pt>
                      <c:pt idx="6">
                        <c:v>10753080</c:v>
                      </c:pt>
                      <c:pt idx="7">
                        <c:v>10839905</c:v>
                      </c:pt>
                      <c:pt idx="8">
                        <c:v>11000638</c:v>
                      </c:pt>
                      <c:pt idx="9">
                        <c:v>11094850</c:v>
                      </c:pt>
                      <c:pt idx="10">
                        <c:v>11161642</c:v>
                      </c:pt>
                      <c:pt idx="11">
                        <c:v>11203992</c:v>
                      </c:pt>
                      <c:pt idx="12">
                        <c:v>11237274</c:v>
                      </c:pt>
                    </c:numCache>
                  </c:numRef>
                </c:val>
              </c15:ser>
            </c15:filteredBarSeries>
            <c15:filteredBarSeries>
              <c15:ser>
                <c:idx val="1"/>
                <c:order val="1"/>
                <c:tx>
                  <c:strRef>
                    <c:extLst xmlns:c15="http://schemas.microsoft.com/office/drawing/2012/chart">
                      <c:ext xmlns:c15="http://schemas.microsoft.com/office/drawing/2012/chart" uri="{02D57815-91ED-43cb-92C2-25804820EDAC}">
                        <c15:formulaRef>
                          <c15:sqref>Tables!$D$4</c15:sqref>
                        </c15:formulaRef>
                      </c:ext>
                    </c:extLst>
                    <c:strCache>
                      <c:ptCount val="1"/>
                      <c:pt idx="0">
                        <c:v>All Deaths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Tables!$D$5:$D$17</c15:sqref>
                        </c15:formulaRef>
                      </c:ext>
                    </c:extLst>
                    <c:numCache>
                      <c:formatCode>#,##0</c:formatCode>
                      <c:ptCount val="13"/>
                      <c:pt idx="0">
                        <c:v>107039</c:v>
                      </c:pt>
                      <c:pt idx="1">
                        <c:v>101484</c:v>
                      </c:pt>
                      <c:pt idx="2">
                        <c:v>103054</c:v>
                      </c:pt>
                      <c:pt idx="3">
                        <c:v>101587</c:v>
                      </c:pt>
                      <c:pt idx="4">
                        <c:v>100658</c:v>
                      </c:pt>
                      <c:pt idx="5">
                        <c:v>104587</c:v>
                      </c:pt>
                      <c:pt idx="6">
                        <c:v>104627</c:v>
                      </c:pt>
                      <c:pt idx="7">
                        <c:v>105094</c:v>
                      </c:pt>
                      <c:pt idx="8">
                        <c:v>104292</c:v>
                      </c:pt>
                      <c:pt idx="9">
                        <c:v>100076</c:v>
                      </c:pt>
                      <c:pt idx="10">
                        <c:v>109334</c:v>
                      </c:pt>
                      <c:pt idx="11">
                        <c:v>104755</c:v>
                      </c:pt>
                      <c:pt idx="12">
                        <c:v>110541</c:v>
                      </c:pt>
                    </c:numCache>
                  </c:numRef>
                </c:val>
              </c15:ser>
            </c15:filteredBarSeries>
            <c15:filteredBarSeries>
              <c15:ser>
                <c:idx val="2"/>
                <c:order val="2"/>
                <c:tx>
                  <c:strRef>
                    <c:extLst xmlns:c15="http://schemas.microsoft.com/office/drawing/2012/chart">
                      <c:ext xmlns:c15="http://schemas.microsoft.com/office/drawing/2012/chart" uri="{02D57815-91ED-43cb-92C2-25804820EDAC}">
                        <c15:formulaRef>
                          <c15:sqref>Tables!$E$4</c15:sqref>
                        </c15:formulaRef>
                      </c:ext>
                    </c:extLst>
                    <c:strCache>
                      <c:ptCount val="1"/>
                      <c:pt idx="0">
                        <c:v>Mortality Per 100,000 Population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Tables!$E$5:$E$17</c15:sqref>
                        </c15:formulaRef>
                      </c:ext>
                    </c:extLst>
                    <c:numCache>
                      <c:formatCode>#,##0.0</c:formatCode>
                      <c:ptCount val="13"/>
                      <c:pt idx="0">
                        <c:v>1033.6096217749127</c:v>
                      </c:pt>
                      <c:pt idx="1">
                        <c:v>976.14361711592869</c:v>
                      </c:pt>
                      <c:pt idx="2">
                        <c:v>986.5542801104209</c:v>
                      </c:pt>
                      <c:pt idx="3">
                        <c:v>966.4476088872043</c:v>
                      </c:pt>
                      <c:pt idx="4">
                        <c:v>950.99132375596321</c:v>
                      </c:pt>
                      <c:pt idx="5">
                        <c:v>980.48480219025907</c:v>
                      </c:pt>
                      <c:pt idx="6">
                        <c:v>972.99564403873126</c:v>
                      </c:pt>
                      <c:pt idx="7">
                        <c:v>969.51034164967314</c:v>
                      </c:pt>
                      <c:pt idx="8">
                        <c:v>948.05410377107216</c:v>
                      </c:pt>
                      <c:pt idx="9">
                        <c:v>902.00408297543447</c:v>
                      </c:pt>
                      <c:pt idx="10">
                        <c:v>979.55121656831489</c:v>
                      </c:pt>
                      <c:pt idx="11">
                        <c:v>934.97924668278949</c:v>
                      </c:pt>
                      <c:pt idx="12">
                        <c:v>983.69942745900835</c:v>
                      </c:pt>
                    </c:numCache>
                  </c:numRef>
                </c:val>
              </c15:ser>
            </c15:filteredBarSeries>
            <c15:filteredBarSeries>
              <c15:ser>
                <c:idx val="3"/>
                <c:order val="3"/>
                <c:tx>
                  <c:strRef>
                    <c:extLst xmlns:c15="http://schemas.microsoft.com/office/drawing/2012/chart">
                      <c:ext xmlns:c15="http://schemas.microsoft.com/office/drawing/2012/chart" uri="{02D57815-91ED-43cb-92C2-25804820EDAC}">
                        <c15:formulaRef>
                          <c15:sqref>Tables!$F$4</c15:sqref>
                        </c15:formulaRef>
                      </c:ext>
                    </c:extLst>
                    <c:strCache>
                      <c:ptCount val="1"/>
                      <c:pt idx="0">
                        <c:v>Euthanasia Deaths*</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Tables!$F$5:$F$17</c15:sqref>
                        </c15:formulaRef>
                      </c:ext>
                    </c:extLst>
                    <c:numCache>
                      <c:formatCode>#,##0</c:formatCode>
                      <c:ptCount val="13"/>
                      <c:pt idx="0">
                        <c:v>259</c:v>
                      </c:pt>
                      <c:pt idx="1">
                        <c:v>349</c:v>
                      </c:pt>
                      <c:pt idx="2">
                        <c:v>393</c:v>
                      </c:pt>
                      <c:pt idx="3">
                        <c:v>429</c:v>
                      </c:pt>
                      <c:pt idx="4">
                        <c:v>495</c:v>
                      </c:pt>
                      <c:pt idx="5">
                        <c:v>704</c:v>
                      </c:pt>
                      <c:pt idx="6">
                        <c:v>822</c:v>
                      </c:pt>
                      <c:pt idx="7">
                        <c:v>953</c:v>
                      </c:pt>
                      <c:pt idx="8">
                        <c:v>1133</c:v>
                      </c:pt>
                      <c:pt idx="9">
                        <c:v>1432</c:v>
                      </c:pt>
                      <c:pt idx="10">
                        <c:v>1807</c:v>
                      </c:pt>
                      <c:pt idx="11">
                        <c:v>1926</c:v>
                      </c:pt>
                      <c:pt idx="12">
                        <c:v>2022</c:v>
                      </c:pt>
                    </c:numCache>
                  </c:numRef>
                </c:val>
              </c15:ser>
            </c15:filteredBarSeries>
            <c15:filteredBarSeries>
              <c15:ser>
                <c:idx val="4"/>
                <c:order val="4"/>
                <c:tx>
                  <c:strRef>
                    <c:extLst xmlns:c15="http://schemas.microsoft.com/office/drawing/2012/chart">
                      <c:ext xmlns:c15="http://schemas.microsoft.com/office/drawing/2012/chart" uri="{02D57815-91ED-43cb-92C2-25804820EDAC}">
                        <c15:formulaRef>
                          <c15:sqref>Tables!$G$4</c15:sqref>
                        </c15:formulaRef>
                      </c:ext>
                    </c:extLst>
                    <c:strCache>
                      <c:ptCount val="1"/>
                      <c:pt idx="0">
                        <c:v>Euthansia Per 100,000 Population</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Tables!$G$5:$G$17</c15:sqref>
                        </c15:formulaRef>
                      </c:ext>
                    </c:extLst>
                    <c:numCache>
                      <c:formatCode>#,##0.0</c:formatCode>
                      <c:ptCount val="13"/>
                      <c:pt idx="0">
                        <c:v>2.5010032982343109</c:v>
                      </c:pt>
                      <c:pt idx="1">
                        <c:v>3.3569244646787579</c:v>
                      </c:pt>
                      <c:pt idx="2">
                        <c:v>3.7622589330195377</c:v>
                      </c:pt>
                      <c:pt idx="3">
                        <c:v>4.0812901671730701</c:v>
                      </c:pt>
                      <c:pt idx="4">
                        <c:v>4.676634795636728</c:v>
                      </c:pt>
                      <c:pt idx="5">
                        <c:v>6.5998766648048264</c:v>
                      </c:pt>
                      <c:pt idx="6">
                        <c:v>7.6443214409266922</c:v>
                      </c:pt>
                      <c:pt idx="7">
                        <c:v>8.7915899631961718</c:v>
                      </c:pt>
                      <c:pt idx="8">
                        <c:v>10.299402634647191</c:v>
                      </c:pt>
                      <c:pt idx="9">
                        <c:v>12.906889232391604</c:v>
                      </c:pt>
                      <c:pt idx="10">
                        <c:v>16.189374287403233</c:v>
                      </c:pt>
                      <c:pt idx="11">
                        <c:v>17.190301456837883</c:v>
                      </c:pt>
                      <c:pt idx="12">
                        <c:v>17.993687792964735</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Tables!$H$4</c15:sqref>
                        </c15:formulaRef>
                      </c:ext>
                    </c:extLst>
                    <c:strCache>
                      <c:ptCount val="1"/>
                      <c:pt idx="0">
                        <c:v> Euthanasia Calc.  % of All Deaths</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Tables!$H$5:$H$17</c15:sqref>
                        </c15:formulaRef>
                      </c:ext>
                    </c:extLst>
                    <c:numCache>
                      <c:formatCode>0.0%</c:formatCode>
                      <c:ptCount val="13"/>
                      <c:pt idx="0">
                        <c:v>2.4196788086585262E-3</c:v>
                      </c:pt>
                      <c:pt idx="1">
                        <c:v>3.4389657482952977E-3</c:v>
                      </c:pt>
                      <c:pt idx="2">
                        <c:v>3.8135346517359833E-3</c:v>
                      </c:pt>
                      <c:pt idx="3">
                        <c:v>4.2229812869756956E-3</c:v>
                      </c:pt>
                      <c:pt idx="4">
                        <c:v>4.9176419161914599E-3</c:v>
                      </c:pt>
                      <c:pt idx="5">
                        <c:v>6.7312381079866522E-3</c:v>
                      </c:pt>
                      <c:pt idx="6">
                        <c:v>7.8564806407523877E-3</c:v>
                      </c:pt>
                      <c:pt idx="7">
                        <c:v>9.0680723923344808E-3</c:v>
                      </c:pt>
                      <c:pt idx="8">
                        <c:v>1.0863728761554099E-2</c:v>
                      </c:pt>
                      <c:pt idx="9">
                        <c:v>1.4309125064950638E-2</c:v>
                      </c:pt>
                      <c:pt idx="10">
                        <c:v>1.6527338247937513E-2</c:v>
                      </c:pt>
                      <c:pt idx="11">
                        <c:v>1.8385757243091022E-2</c:v>
                      </c:pt>
                      <c:pt idx="12">
                        <c:v>1.8291855510625017E-2</c:v>
                      </c:pt>
                    </c:numCache>
                  </c:numRef>
                </c:val>
              </c15:ser>
            </c15:filteredBarSeries>
            <c15:filteredBarSeries>
              <c15:ser>
                <c:idx val="6"/>
                <c:order val="6"/>
                <c:tx>
                  <c:strRef>
                    <c:extLst xmlns:c15="http://schemas.microsoft.com/office/drawing/2012/chart">
                      <c:ext xmlns:c15="http://schemas.microsoft.com/office/drawing/2012/chart" uri="{02D57815-91ED-43cb-92C2-25804820EDAC}">
                        <c15:formulaRef>
                          <c15:sqref>Tables!$I$4</c15:sqref>
                        </c15:formulaRef>
                      </c:ext>
                    </c:extLst>
                    <c:strCache>
                      <c:ptCount val="1"/>
                      <c:pt idx="0">
                        <c:v>Euthanasia Reported as % of All Deaths*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Tables!$I$5:$I$17</c15:sqref>
                        </c15:formulaRef>
                      </c:ext>
                    </c:extLst>
                    <c:numCache>
                      <c:formatCode>0.00%</c:formatCode>
                      <c:ptCount val="13"/>
                      <c:pt idx="0">
                        <c:v>2E-3</c:v>
                      </c:pt>
                      <c:pt idx="1">
                        <c:v>3.5999999999999999E-3</c:v>
                      </c:pt>
                      <c:pt idx="2">
                        <c:v>3.5999999999999999E-3</c:v>
                      </c:pt>
                      <c:pt idx="3">
                        <c:v>4.4000000000000003E-3</c:v>
                      </c:pt>
                      <c:pt idx="4">
                        <c:v>4.4000000000000003E-3</c:v>
                      </c:pt>
                      <c:pt idx="5">
                        <c:v>7.0000000000000001E-3</c:v>
                      </c:pt>
                      <c:pt idx="6">
                        <c:v>7.0000000000000001E-3</c:v>
                      </c:pt>
                      <c:pt idx="7" formatCode="0%">
                        <c:v>0.01</c:v>
                      </c:pt>
                      <c:pt idx="8" formatCode="0%">
                        <c:v>0.01</c:v>
                      </c:pt>
                      <c:pt idx="9" formatCode="0.0%">
                        <c:v>1.2999999999999999E-2</c:v>
                      </c:pt>
                      <c:pt idx="10" formatCode="0.0%">
                        <c:v>1.7000000000000001E-2</c:v>
                      </c:pt>
                    </c:numCache>
                  </c:numRef>
                </c:val>
              </c15:ser>
            </c15:filteredBarSeries>
            <c15:filteredBarSeries>
              <c15:ser>
                <c:idx val="7"/>
                <c:order val="7"/>
                <c:tx>
                  <c:strRef>
                    <c:extLst xmlns:c15="http://schemas.microsoft.com/office/drawing/2012/chart">
                      <c:ext xmlns:c15="http://schemas.microsoft.com/office/drawing/2012/chart" uri="{02D57815-91ED-43cb-92C2-25804820EDAC}">
                        <c15:formulaRef>
                          <c15:sqref>Tables!$J$4</c15:sqref>
                        </c15:formulaRef>
                      </c:ext>
                    </c:extLst>
                    <c:strCache>
                      <c:ptCount val="1"/>
                      <c:pt idx="0">
                        <c:v>Palliative Care</c:v>
                      </c:pt>
                    </c:strCache>
                  </c:strRef>
                </c:tx>
                <c:spPr>
                  <a:solidFill>
                    <a:srgbClr val="FF0000"/>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Tables!$J$5:$J$17</c15:sqref>
                        </c15:formulaRef>
                      </c:ext>
                    </c:extLst>
                    <c:numCache>
                      <c:formatCode>#,##0</c:formatCode>
                      <c:ptCount val="13"/>
                      <c:pt idx="0">
                        <c:v>51</c:v>
                      </c:pt>
                      <c:pt idx="1">
                        <c:v>53</c:v>
                      </c:pt>
                      <c:pt idx="2">
                        <c:v>42</c:v>
                      </c:pt>
                      <c:pt idx="3">
                        <c:v>43</c:v>
                      </c:pt>
                      <c:pt idx="4">
                        <c:v>43</c:v>
                      </c:pt>
                      <c:pt idx="5">
                        <c:v>71</c:v>
                      </c:pt>
                      <c:pt idx="6">
                        <c:v>85</c:v>
                      </c:pt>
                      <c:pt idx="7">
                        <c:v>97</c:v>
                      </c:pt>
                      <c:pt idx="8">
                        <c:v>109</c:v>
                      </c:pt>
                      <c:pt idx="9">
                        <c:v>198</c:v>
                      </c:pt>
                      <c:pt idx="10">
                        <c:v>198</c:v>
                      </c:pt>
                      <c:pt idx="11">
                        <c:v>150</c:v>
                      </c:pt>
                      <c:pt idx="12">
                        <c:v>149</c:v>
                      </c:pt>
                    </c:numCache>
                  </c:numRef>
                </c:val>
              </c15:ser>
            </c15:filteredBarSeries>
            <c15:filteredBarSeries>
              <c15:ser>
                <c:idx val="8"/>
                <c:order val="8"/>
                <c:tx>
                  <c:strRef>
                    <c:extLst xmlns:c15="http://schemas.microsoft.com/office/drawing/2012/chart">
                      <c:ext xmlns:c15="http://schemas.microsoft.com/office/drawing/2012/chart" uri="{02D57815-91ED-43cb-92C2-25804820EDAC}">
                        <c15:formulaRef>
                          <c15:sqref>Tables!$K$4</c15:sqref>
                        </c15:formulaRef>
                      </c:ext>
                    </c:extLst>
                    <c:strCache>
                      <c:ptCount val="1"/>
                      <c:pt idx="0">
                        <c:v>GPs</c:v>
                      </c:pt>
                    </c:strCache>
                  </c:strRef>
                </c:tx>
                <c:spPr>
                  <a:solidFill>
                    <a:schemeClr val="accent1">
                      <a:lumMod val="5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Tables!$K$5:$K$17</c15:sqref>
                        </c15:formulaRef>
                      </c:ext>
                    </c:extLst>
                    <c:numCache>
                      <c:formatCode>#,##0</c:formatCode>
                      <c:ptCount val="13"/>
                      <c:pt idx="0">
                        <c:v>84</c:v>
                      </c:pt>
                      <c:pt idx="1">
                        <c:v>143</c:v>
                      </c:pt>
                      <c:pt idx="2">
                        <c:v>166</c:v>
                      </c:pt>
                      <c:pt idx="3">
                        <c:v>190</c:v>
                      </c:pt>
                      <c:pt idx="4">
                        <c:v>238</c:v>
                      </c:pt>
                      <c:pt idx="5">
                        <c:v>326</c:v>
                      </c:pt>
                      <c:pt idx="6">
                        <c:v>420</c:v>
                      </c:pt>
                      <c:pt idx="7">
                        <c:v>475</c:v>
                      </c:pt>
                      <c:pt idx="8">
                        <c:v>575</c:v>
                      </c:pt>
                      <c:pt idx="9">
                        <c:v>718</c:v>
                      </c:pt>
                      <c:pt idx="10">
                        <c:v>947</c:v>
                      </c:pt>
                      <c:pt idx="11">
                        <c:v>1031</c:v>
                      </c:pt>
                      <c:pt idx="12">
                        <c:v>1082</c:v>
                      </c:pt>
                    </c:numCache>
                  </c:numRef>
                </c:val>
              </c15:ser>
            </c15:filteredBarSeries>
            <c15:filteredBarSeries>
              <c15:ser>
                <c:idx val="9"/>
                <c:order val="9"/>
                <c:tx>
                  <c:strRef>
                    <c:extLst xmlns:c15="http://schemas.microsoft.com/office/drawing/2012/chart">
                      <c:ext xmlns:c15="http://schemas.microsoft.com/office/drawing/2012/chart" uri="{02D57815-91ED-43cb-92C2-25804820EDAC}">
                        <c15:formulaRef>
                          <c15:sqref>Tables!$L$4</c15:sqref>
                        </c15:formulaRef>
                      </c:ext>
                    </c:extLst>
                    <c:strCache>
                      <c:ptCount val="1"/>
                      <c:pt idx="0">
                        <c:v>Specialists</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Tables!$L$5:$L$17</c15:sqref>
                        </c15:formulaRef>
                      </c:ext>
                    </c:extLst>
                    <c:numCache>
                      <c:formatCode>#,##0</c:formatCode>
                      <c:ptCount val="13"/>
                      <c:pt idx="0">
                        <c:v>124</c:v>
                      </c:pt>
                      <c:pt idx="1">
                        <c:v>147</c:v>
                      </c:pt>
                      <c:pt idx="2">
                        <c:v>183</c:v>
                      </c:pt>
                      <c:pt idx="3">
                        <c:v>195</c:v>
                      </c:pt>
                      <c:pt idx="4">
                        <c:v>211</c:v>
                      </c:pt>
                      <c:pt idx="5">
                        <c:v>307</c:v>
                      </c:pt>
                      <c:pt idx="6">
                        <c:v>315</c:v>
                      </c:pt>
                      <c:pt idx="7">
                        <c:v>381</c:v>
                      </c:pt>
                      <c:pt idx="8">
                        <c:v>449</c:v>
                      </c:pt>
                      <c:pt idx="9">
                        <c:v>516</c:v>
                      </c:pt>
                      <c:pt idx="10">
                        <c:v>662</c:v>
                      </c:pt>
                      <c:pt idx="11">
                        <c:v>747</c:v>
                      </c:pt>
                      <c:pt idx="12">
                        <c:v>791</c:v>
                      </c:pt>
                    </c:numCache>
                  </c:numRef>
                </c:val>
              </c15:ser>
            </c15:filteredBarSeries>
            <c15:filteredBarSeries>
              <c15:ser>
                <c:idx val="10"/>
                <c:order val="10"/>
                <c:tx>
                  <c:strRef>
                    <c:extLst xmlns:c15="http://schemas.microsoft.com/office/drawing/2012/chart">
                      <c:ext xmlns:c15="http://schemas.microsoft.com/office/drawing/2012/chart" uri="{02D57815-91ED-43cb-92C2-25804820EDAC}">
                        <c15:formulaRef>
                          <c15:sqref>Tables!$M$4</c15:sqref>
                        </c15:formulaRef>
                      </c:ext>
                    </c:extLst>
                    <c:strCache>
                      <c:ptCount val="1"/>
                      <c:pt idx="0">
                        <c:v>Unspecified</c:v>
                      </c:pt>
                    </c:strCache>
                  </c:strRef>
                </c:tx>
                <c:spPr>
                  <a:solidFill>
                    <a:srgbClr val="FFFF00"/>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Tables!$M$5:$M$17</c15:sqref>
                        </c15:formulaRef>
                      </c:ext>
                    </c:extLst>
                    <c:numCache>
                      <c:formatCode>#,##0</c:formatCode>
                      <c:ptCount val="13"/>
                      <c:pt idx="0">
                        <c:v>0</c:v>
                      </c:pt>
                      <c:pt idx="1">
                        <c:v>6</c:v>
                      </c:pt>
                      <c:pt idx="2">
                        <c:v>2</c:v>
                      </c:pt>
                      <c:pt idx="3">
                        <c:v>1</c:v>
                      </c:pt>
                      <c:pt idx="4">
                        <c:v>3</c:v>
                      </c:pt>
                      <c:pt idx="5">
                        <c:v>0</c:v>
                      </c:pt>
                      <c:pt idx="6">
                        <c:v>2</c:v>
                      </c:pt>
                      <c:pt idx="7">
                        <c:v>0</c:v>
                      </c:pt>
                      <c:pt idx="8">
                        <c:v>0</c:v>
                      </c:pt>
                      <c:pt idx="9">
                        <c:v>0</c:v>
                      </c:pt>
                      <c:pt idx="10">
                        <c:v>0</c:v>
                      </c:pt>
                      <c:pt idx="11">
                        <c:v>0</c:v>
                      </c:pt>
                      <c:pt idx="12">
                        <c:v>0</c:v>
                      </c:pt>
                    </c:numCache>
                  </c:numRef>
                </c:val>
              </c15:ser>
            </c15:filteredBarSeries>
            <c15:filteredBarSeries>
              <c15:ser>
                <c:idx val="11"/>
                <c:order val="11"/>
                <c:tx>
                  <c:strRef>
                    <c:extLst xmlns:c15="http://schemas.microsoft.com/office/drawing/2012/chart">
                      <c:ext xmlns:c15="http://schemas.microsoft.com/office/drawing/2012/chart" uri="{02D57815-91ED-43cb-92C2-25804820EDAC}">
                        <c15:formulaRef>
                          <c15:sqref>Tables!$N$4</c15:sqref>
                        </c15:formulaRef>
                      </c:ext>
                    </c:extLst>
                    <c:strCache>
                      <c:ptCount val="1"/>
                      <c:pt idx="0">
                        <c:v>Psychiatrist</c:v>
                      </c:pt>
                    </c:strCache>
                  </c:strRef>
                </c:tx>
                <c:spPr>
                  <a:solidFill>
                    <a:srgbClr val="7030A0"/>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Tables!$N$5:$N$17</c15:sqref>
                        </c15:formulaRef>
                      </c:ext>
                    </c:extLst>
                    <c:numCache>
                      <c:formatCode>#,##0</c:formatCode>
                      <c:ptCount val="13"/>
                      <c:pt idx="0">
                        <c:v>15</c:v>
                      </c:pt>
                      <c:pt idx="1">
                        <c:v>10</c:v>
                      </c:pt>
                      <c:pt idx="2">
                        <c:v>18</c:v>
                      </c:pt>
                      <c:pt idx="3">
                        <c:v>15</c:v>
                      </c:pt>
                      <c:pt idx="4">
                        <c:v>19</c:v>
                      </c:pt>
                      <c:pt idx="5">
                        <c:v>38</c:v>
                      </c:pt>
                      <c:pt idx="6">
                        <c:v>41</c:v>
                      </c:pt>
                      <c:pt idx="7">
                        <c:v>55</c:v>
                      </c:pt>
                      <c:pt idx="8">
                        <c:v>78</c:v>
                      </c:pt>
                      <c:pt idx="9">
                        <c:v>124</c:v>
                      </c:pt>
                      <c:pt idx="10">
                        <c:v>183</c:v>
                      </c:pt>
                      <c:pt idx="11">
                        <c:v>216</c:v>
                      </c:pt>
                      <c:pt idx="12">
                        <c:v>190</c:v>
                      </c:pt>
                    </c:numCache>
                  </c:numRef>
                </c:val>
              </c15:ser>
            </c15:filteredBarSeries>
            <c15:filteredBarSeries>
              <c15:ser>
                <c:idx val="12"/>
                <c:order val="12"/>
                <c:tx>
                  <c:strRef>
                    <c:extLst xmlns:c15="http://schemas.microsoft.com/office/drawing/2012/chart">
                      <c:ext xmlns:c15="http://schemas.microsoft.com/office/drawing/2012/chart" uri="{02D57815-91ED-43cb-92C2-25804820EDAC}">
                        <c15:formulaRef>
                          <c15:sqref>Tables!$O$4</c15:sqref>
                        </c15:formulaRef>
                      </c:ext>
                    </c:extLst>
                    <c:strCache>
                      <c:ptCount val="1"/>
                      <c:pt idx="0">
                        <c:v>Specialist</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Tables!$O$5:$O$17</c15:sqref>
                        </c15:formulaRef>
                      </c:ext>
                    </c:extLst>
                    <c:numCache>
                      <c:formatCode>#,##0</c:formatCode>
                      <c:ptCount val="13"/>
                      <c:pt idx="0">
                        <c:v>7</c:v>
                      </c:pt>
                      <c:pt idx="1">
                        <c:v>14</c:v>
                      </c:pt>
                      <c:pt idx="2">
                        <c:v>9</c:v>
                      </c:pt>
                      <c:pt idx="3">
                        <c:v>11</c:v>
                      </c:pt>
                      <c:pt idx="4">
                        <c:v>9</c:v>
                      </c:pt>
                      <c:pt idx="5">
                        <c:v>11</c:v>
                      </c:pt>
                      <c:pt idx="6">
                        <c:v>26</c:v>
                      </c:pt>
                      <c:pt idx="7">
                        <c:v>25</c:v>
                      </c:pt>
                      <c:pt idx="8">
                        <c:v>36</c:v>
                      </c:pt>
                      <c:pt idx="9">
                        <c:v>43</c:v>
                      </c:pt>
                      <c:pt idx="10">
                        <c:v>83</c:v>
                      </c:pt>
                      <c:pt idx="11">
                        <c:v>79</c:v>
                      </c:pt>
                      <c:pt idx="12">
                        <c:v>109</c:v>
                      </c:pt>
                    </c:numCache>
                  </c:numRef>
                </c:val>
              </c15:ser>
            </c15:filteredBarSeries>
            <c15:filteredBarSeries>
              <c15:ser>
                <c:idx val="13"/>
                <c:order val="13"/>
                <c:tx>
                  <c:strRef>
                    <c:extLst xmlns:c15="http://schemas.microsoft.com/office/drawing/2012/chart">
                      <c:ext xmlns:c15="http://schemas.microsoft.com/office/drawing/2012/chart" uri="{02D57815-91ED-43cb-92C2-25804820EDAC}">
                        <c15:formulaRef>
                          <c15:sqref>Tables!$P$4</c15:sqref>
                        </c15:formulaRef>
                      </c:ext>
                    </c:extLst>
                    <c:strCache>
                      <c:ptCount val="1"/>
                      <c:pt idx="0">
                        <c:v>Non-Obligatory Consultants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Tables!$P$5:$P$17</c15:sqref>
                        </c15:formulaRef>
                      </c:ext>
                    </c:extLst>
                    <c:numCache>
                      <c:formatCode>#,##0</c:formatCode>
                      <c:ptCount val="13"/>
                      <c:pt idx="0">
                        <c:v>0</c:v>
                      </c:pt>
                      <c:pt idx="1">
                        <c:v>206</c:v>
                      </c:pt>
                      <c:pt idx="2">
                        <c:v>185</c:v>
                      </c:pt>
                      <c:pt idx="3">
                        <c:v>173</c:v>
                      </c:pt>
                      <c:pt idx="4">
                        <c:v>215</c:v>
                      </c:pt>
                      <c:pt idx="5">
                        <c:v>308</c:v>
                      </c:pt>
                      <c:pt idx="6">
                        <c:v>322</c:v>
                      </c:pt>
                      <c:pt idx="7">
                        <c:v>0</c:v>
                      </c:pt>
                      <c:pt idx="8">
                        <c:v>0</c:v>
                      </c:pt>
                      <c:pt idx="9">
                        <c:v>474</c:v>
                      </c:pt>
                      <c:pt idx="10">
                        <c:v>573</c:v>
                      </c:pt>
                      <c:pt idx="11">
                        <c:v>528</c:v>
                      </c:pt>
                      <c:pt idx="12">
                        <c:v>997</c:v>
                      </c:pt>
                    </c:numCache>
                  </c:numRef>
                </c:val>
              </c15:ser>
            </c15:filteredBarSeries>
            <c15:filteredBarSeries>
              <c15:ser>
                <c:idx val="14"/>
                <c:order val="14"/>
                <c:tx>
                  <c:strRef>
                    <c:extLst xmlns:c15="http://schemas.microsoft.com/office/drawing/2012/chart">
                      <c:ext xmlns:c15="http://schemas.microsoft.com/office/drawing/2012/chart" uri="{02D57815-91ED-43cb-92C2-25804820EDAC}">
                        <c15:formulaRef>
                          <c15:sqref>Tables!$Q$4</c15:sqref>
                        </c15:formulaRef>
                      </c:ext>
                    </c:extLst>
                    <c:strCache>
                      <c:ptCount val="1"/>
                      <c:pt idx="0">
                        <c:v>1st*</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Tables!$Q$5:$Q$17</c15:sqref>
                        </c15:formulaRef>
                      </c:ext>
                    </c:extLst>
                    <c:numCache>
                      <c:formatCode>#,##0</c:formatCode>
                      <c:ptCount val="13"/>
                      <c:pt idx="0">
                        <c:v>259</c:v>
                      </c:pt>
                      <c:pt idx="1">
                        <c:v>349</c:v>
                      </c:pt>
                      <c:pt idx="2">
                        <c:v>393</c:v>
                      </c:pt>
                      <c:pt idx="3">
                        <c:v>429</c:v>
                      </c:pt>
                      <c:pt idx="4">
                        <c:v>495</c:v>
                      </c:pt>
                      <c:pt idx="5">
                        <c:v>704</c:v>
                      </c:pt>
                      <c:pt idx="6">
                        <c:v>822</c:v>
                      </c:pt>
                      <c:pt idx="7">
                        <c:v>953</c:v>
                      </c:pt>
                      <c:pt idx="8">
                        <c:v>1133</c:v>
                      </c:pt>
                      <c:pt idx="9">
                        <c:v>1432</c:v>
                      </c:pt>
                      <c:pt idx="10">
                        <c:v>1807</c:v>
                      </c:pt>
                      <c:pt idx="11">
                        <c:v>2751</c:v>
                      </c:pt>
                      <c:pt idx="12">
                        <c:v>3318</c:v>
                      </c:pt>
                    </c:numCache>
                  </c:numRef>
                </c:val>
              </c15:ser>
            </c15:filteredBarSeries>
            <c15:filteredBarSeries>
              <c15:ser>
                <c:idx val="15"/>
                <c:order val="15"/>
                <c:tx>
                  <c:strRef>
                    <c:extLst xmlns:c15="http://schemas.microsoft.com/office/drawing/2012/chart">
                      <c:ext xmlns:c15="http://schemas.microsoft.com/office/drawing/2012/chart" uri="{02D57815-91ED-43cb-92C2-25804820EDAC}">
                        <c15:formulaRef>
                          <c15:sqref>Tables!$R$4</c15:sqref>
                        </c15:formulaRef>
                      </c:ext>
                    </c:extLst>
                    <c:strCache>
                      <c:ptCount val="1"/>
                      <c:pt idx="0">
                        <c:v>2nd*</c:v>
                      </c:pt>
                    </c:strCache>
                  </c:strRef>
                </c:tx>
                <c:spPr>
                  <a:solidFill>
                    <a:schemeClr val="accent4">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Tables!$R$5:$R$17</c15:sqref>
                        </c15:formulaRef>
                      </c:ext>
                    </c:extLst>
                    <c:numCache>
                      <c:formatCode>#,##0</c:formatCode>
                      <c:ptCount val="13"/>
                      <c:pt idx="0">
                        <c:v>22</c:v>
                      </c:pt>
                      <c:pt idx="1">
                        <c:v>24</c:v>
                      </c:pt>
                      <c:pt idx="2">
                        <c:v>27</c:v>
                      </c:pt>
                      <c:pt idx="3">
                        <c:v>26</c:v>
                      </c:pt>
                      <c:pt idx="4">
                        <c:v>28</c:v>
                      </c:pt>
                      <c:pt idx="5">
                        <c:v>49</c:v>
                      </c:pt>
                      <c:pt idx="6">
                        <c:v>67</c:v>
                      </c:pt>
                      <c:pt idx="7">
                        <c:v>80</c:v>
                      </c:pt>
                      <c:pt idx="8">
                        <c:v>114</c:v>
                      </c:pt>
                      <c:pt idx="9">
                        <c:v>167</c:v>
                      </c:pt>
                      <c:pt idx="10">
                        <c:v>266</c:v>
                      </c:pt>
                      <c:pt idx="11">
                        <c:v>295</c:v>
                      </c:pt>
                      <c:pt idx="12">
                        <c:v>299</c:v>
                      </c:pt>
                    </c:numCache>
                  </c:numRef>
                </c:val>
              </c15:ser>
            </c15:filteredBarSeries>
            <c15:filteredBarSeries>
              <c15:ser>
                <c:idx val="16"/>
                <c:order val="16"/>
                <c:tx>
                  <c:strRef>
                    <c:extLst xmlns:c15="http://schemas.microsoft.com/office/drawing/2012/chart">
                      <c:ext xmlns:c15="http://schemas.microsoft.com/office/drawing/2012/chart" uri="{02D57815-91ED-43cb-92C2-25804820EDAC}">
                        <c15:formulaRef>
                          <c15:sqref>Tables!$S$4</c15:sqref>
                        </c15:formulaRef>
                      </c:ext>
                    </c:extLst>
                    <c:strCache>
                      <c:ptCount val="1"/>
                      <c:pt idx="0">
                        <c:v>Others*</c:v>
                      </c:pt>
                    </c:strCache>
                  </c:strRef>
                </c:tx>
                <c:spPr>
                  <a:solidFill>
                    <a:schemeClr val="accent5">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Tables!$B$5:$B$17</c15:sqref>
                        </c15:formulaRef>
                      </c:ext>
                    </c:extLst>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extLst xmlns:c15="http://schemas.microsoft.com/office/drawing/2012/chart">
                      <c:ext xmlns:c15="http://schemas.microsoft.com/office/drawing/2012/chart" uri="{02D57815-91ED-43cb-92C2-25804820EDAC}">
                        <c15:formulaRef>
                          <c15:sqref>Tables!$S$5:$S$17</c15:sqref>
                        </c15:formulaRef>
                      </c:ext>
                    </c:extLst>
                    <c:numCache>
                      <c:formatCode>#,##0</c:formatCode>
                      <c:ptCount val="13"/>
                      <c:pt idx="0">
                        <c:v>0</c:v>
                      </c:pt>
                      <c:pt idx="1">
                        <c:v>206</c:v>
                      </c:pt>
                      <c:pt idx="2">
                        <c:v>185</c:v>
                      </c:pt>
                      <c:pt idx="3">
                        <c:v>173</c:v>
                      </c:pt>
                      <c:pt idx="4">
                        <c:v>215</c:v>
                      </c:pt>
                      <c:pt idx="5">
                        <c:v>308</c:v>
                      </c:pt>
                      <c:pt idx="6">
                        <c:v>322</c:v>
                      </c:pt>
                      <c:pt idx="7">
                        <c:v>0</c:v>
                      </c:pt>
                      <c:pt idx="8">
                        <c:v>0</c:v>
                      </c:pt>
                      <c:pt idx="9">
                        <c:v>474</c:v>
                      </c:pt>
                      <c:pt idx="10">
                        <c:v>573</c:v>
                      </c:pt>
                      <c:pt idx="11">
                        <c:v>528</c:v>
                      </c:pt>
                      <c:pt idx="12">
                        <c:v>997</c:v>
                      </c:pt>
                    </c:numCache>
                  </c:numRef>
                </c:val>
              </c15:ser>
            </c15:filteredBarSeries>
          </c:ext>
        </c:extLst>
      </c:barChart>
      <c:catAx>
        <c:axId val="362222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2223072"/>
        <c:crosses val="autoZero"/>
        <c:auto val="1"/>
        <c:lblAlgn val="ctr"/>
        <c:lblOffset val="100"/>
        <c:noMultiLvlLbl val="0"/>
      </c:catAx>
      <c:valAx>
        <c:axId val="362223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2222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Time Available to Review</a:t>
            </a:r>
            <a:r>
              <a:rPr lang="en-US" baseline="0"/>
              <a:t> Each Euthanasia Case in Belgium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Tables!$Y$4</c:f>
              <c:strCache>
                <c:ptCount val="1"/>
                <c:pt idx="0">
                  <c:v>Hours per Case</c:v>
                </c:pt>
              </c:strCache>
            </c:strRef>
          </c:tx>
          <c:spPr>
            <a:solidFill>
              <a:schemeClr val="accent4">
                <a:lumMod val="50000"/>
              </a:schemeClr>
            </a:solidFill>
            <a:ln>
              <a:noFill/>
            </a:ln>
            <a:effectLst/>
          </c:spPr>
          <c:invertIfNegative val="0"/>
          <c:cat>
            <c:strRef>
              <c:f>Tables!$B$5:$B$17</c:f>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f>Tables!$Y$5:$Y$17</c:f>
              <c:numCache>
                <c:formatCode>0.0</c:formatCode>
                <c:ptCount val="13"/>
                <c:pt idx="0">
                  <c:v>10.038610038610038</c:v>
                </c:pt>
                <c:pt idx="1">
                  <c:v>5.9598853868194839</c:v>
                </c:pt>
                <c:pt idx="2">
                  <c:v>5.2926208651399493</c:v>
                </c:pt>
                <c:pt idx="3">
                  <c:v>4.8484848484848486</c:v>
                </c:pt>
                <c:pt idx="4">
                  <c:v>4.2020202020202015</c:v>
                </c:pt>
                <c:pt idx="5">
                  <c:v>2.9545454545454546</c:v>
                </c:pt>
                <c:pt idx="6">
                  <c:v>2.5304136253041363</c:v>
                </c:pt>
                <c:pt idx="7">
                  <c:v>2.1825813221406087</c:v>
                </c:pt>
                <c:pt idx="8">
                  <c:v>1.8358340688437775</c:v>
                </c:pt>
                <c:pt idx="9">
                  <c:v>1.4525139664804469</c:v>
                </c:pt>
                <c:pt idx="10">
                  <c:v>1.1510791366906474</c:v>
                </c:pt>
                <c:pt idx="11">
                  <c:v>1.0799584631360333</c:v>
                </c:pt>
                <c:pt idx="12">
                  <c:v>1.0286844708209693</c:v>
                </c:pt>
              </c:numCache>
            </c:numRef>
          </c:val>
        </c:ser>
        <c:ser>
          <c:idx val="1"/>
          <c:order val="1"/>
          <c:tx>
            <c:strRef>
              <c:f>Tables!$Z$4</c:f>
              <c:strCache>
                <c:ptCount val="1"/>
                <c:pt idx="0">
                  <c:v>Minutes per Case ③</c:v>
                </c:pt>
              </c:strCache>
            </c:strRef>
          </c:tx>
          <c:spPr>
            <a:solidFill>
              <a:schemeClr val="accent2"/>
            </a:solidFill>
            <a:ln>
              <a:noFill/>
            </a:ln>
            <a:effectLst/>
          </c:spPr>
          <c:invertIfNegative val="0"/>
          <c:cat>
            <c:strRef>
              <c:f>Tables!$B$5:$B$17</c:f>
              <c:strCache>
                <c:ptCount val="13"/>
                <c:pt idx="0">
                  <c:v>2002-2003</c:v>
                </c:pt>
                <c:pt idx="1">
                  <c:v>2004</c:v>
                </c:pt>
                <c:pt idx="2">
                  <c:v>2005</c:v>
                </c:pt>
                <c:pt idx="3">
                  <c:v>2006</c:v>
                </c:pt>
                <c:pt idx="4">
                  <c:v>2007</c:v>
                </c:pt>
                <c:pt idx="5">
                  <c:v>2008</c:v>
                </c:pt>
                <c:pt idx="6">
                  <c:v>2009</c:v>
                </c:pt>
                <c:pt idx="7">
                  <c:v>2010</c:v>
                </c:pt>
                <c:pt idx="8">
                  <c:v>2011</c:v>
                </c:pt>
                <c:pt idx="9">
                  <c:v>2012</c:v>
                </c:pt>
                <c:pt idx="10">
                  <c:v>2013</c:v>
                </c:pt>
                <c:pt idx="11">
                  <c:v>2014</c:v>
                </c:pt>
                <c:pt idx="12">
                  <c:v>2015</c:v>
                </c:pt>
              </c:strCache>
            </c:strRef>
          </c:cat>
          <c:val>
            <c:numRef>
              <c:f>Tables!$Z$5:$Z$17</c:f>
              <c:numCache>
                <c:formatCode>General</c:formatCode>
                <c:ptCount val="13"/>
              </c:numCache>
            </c:numRef>
          </c:val>
        </c:ser>
        <c:dLbls>
          <c:showLegendKey val="0"/>
          <c:showVal val="0"/>
          <c:showCatName val="0"/>
          <c:showSerName val="0"/>
          <c:showPercent val="0"/>
          <c:showBubbleSize val="0"/>
        </c:dLbls>
        <c:gapWidth val="219"/>
        <c:overlap val="-27"/>
        <c:axId val="362218368"/>
        <c:axId val="362225032"/>
      </c:barChart>
      <c:catAx>
        <c:axId val="3622183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2225032"/>
        <c:crosses val="autoZero"/>
        <c:auto val="1"/>
        <c:lblAlgn val="ctr"/>
        <c:lblOffset val="100"/>
        <c:tickLblSkip val="1"/>
        <c:noMultiLvlLbl val="0"/>
      </c:catAx>
      <c:valAx>
        <c:axId val="3622250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2218368"/>
        <c:crosses val="autoZero"/>
        <c:crossBetween val="between"/>
        <c:majorUnit val="1"/>
        <c:minorUnit val="0.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creativecommons.org/licenses/by-nc/4.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0</xdr:rowOff>
    </xdr:from>
    <xdr:to>
      <xdr:col>1</xdr:col>
      <xdr:colOff>495300</xdr:colOff>
      <xdr:row>0</xdr:row>
      <xdr:rowOff>778862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6" y="0"/>
          <a:ext cx="666749" cy="778862"/>
        </a:xfrm>
        <a:prstGeom prst="rect">
          <a:avLst/>
        </a:prstGeom>
      </xdr:spPr>
    </xdr:pic>
    <xdr:clientData/>
  </xdr:twoCellAnchor>
  <xdr:twoCellAnchor>
    <xdr:from>
      <xdr:col>1</xdr:col>
      <xdr:colOff>638175</xdr:colOff>
      <xdr:row>0</xdr:row>
      <xdr:rowOff>114300</xdr:rowOff>
    </xdr:from>
    <xdr:to>
      <xdr:col>3</xdr:col>
      <xdr:colOff>152400</xdr:colOff>
      <xdr:row>0</xdr:row>
      <xdr:rowOff>657225</xdr:rowOff>
    </xdr:to>
    <xdr:sp macro="" textlink="">
      <xdr:nvSpPr>
        <xdr:cNvPr id="6" name="TextBox 5"/>
        <xdr:cNvSpPr txBox="1"/>
      </xdr:nvSpPr>
      <xdr:spPr>
        <a:xfrm>
          <a:off x="638175" y="114300"/>
          <a:ext cx="278130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accent5">
                  <a:lumMod val="50000"/>
                </a:schemeClr>
              </a:solidFill>
            </a:rPr>
            <a:t>Protection</a:t>
          </a:r>
          <a:r>
            <a:rPr lang="en-US" sz="1400" b="1" baseline="0">
              <a:solidFill>
                <a:schemeClr val="accent5">
                  <a:lumMod val="50000"/>
                </a:schemeClr>
              </a:solidFill>
            </a:rPr>
            <a:t> of Conscience Project</a:t>
          </a:r>
        </a:p>
        <a:p>
          <a:r>
            <a:rPr lang="en-US" sz="1400" b="1" i="1" baseline="0">
              <a:solidFill>
                <a:schemeClr val="accent5">
                  <a:lumMod val="50000"/>
                </a:schemeClr>
              </a:solidFill>
            </a:rPr>
            <a:t>www.consciencelaws.org</a:t>
          </a:r>
          <a:endParaRPr lang="en-US" sz="1400" b="1" i="1">
            <a:solidFill>
              <a:schemeClr val="accent5">
                <a:lumMod val="50000"/>
              </a:schemeClr>
            </a:solidFill>
          </a:endParaRPr>
        </a:p>
      </xdr:txBody>
    </xdr:sp>
    <xdr:clientData/>
  </xdr:twoCellAnchor>
  <xdr:twoCellAnchor editAs="oneCell">
    <xdr:from>
      <xdr:col>6</xdr:col>
      <xdr:colOff>0</xdr:colOff>
      <xdr:row>1</xdr:row>
      <xdr:rowOff>0</xdr:rowOff>
    </xdr:from>
    <xdr:to>
      <xdr:col>7</xdr:col>
      <xdr:colOff>333375</xdr:colOff>
      <xdr:row>1</xdr:row>
      <xdr:rowOff>295275</xdr:rowOff>
    </xdr:to>
    <xdr:pic>
      <xdr:nvPicPr>
        <xdr:cNvPr id="8" name="Picture 7" descr="Creative Commons License">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39000" y="942975"/>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9525</xdr:colOff>
      <xdr:row>3</xdr:row>
      <xdr:rowOff>19049</xdr:rowOff>
    </xdr:from>
    <xdr:to>
      <xdr:col>40</xdr:col>
      <xdr:colOff>9525</xdr:colOff>
      <xdr:row>37</xdr:row>
      <xdr:rowOff>85724</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9525</xdr:colOff>
      <xdr:row>3</xdr:row>
      <xdr:rowOff>0</xdr:rowOff>
    </xdr:from>
    <xdr:to>
      <xdr:col>27</xdr:col>
      <xdr:colOff>9525</xdr:colOff>
      <xdr:row>37</xdr:row>
      <xdr:rowOff>66675</xdr:rowOff>
    </xdr:to>
    <xdr:graphicFrame macro="">
      <xdr:nvGraphicFramePr>
        <xdr:cNvPr id="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19050</xdr:colOff>
      <xdr:row>3</xdr:row>
      <xdr:rowOff>19049</xdr:rowOff>
    </xdr:from>
    <xdr:to>
      <xdr:col>14</xdr:col>
      <xdr:colOff>19050</xdr:colOff>
      <xdr:row>37</xdr:row>
      <xdr:rowOff>85724</xdr:rowOff>
    </xdr:to>
    <xdr:graphicFrame macro="">
      <xdr:nvGraphicFramePr>
        <xdr:cNvPr id="4"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19048</xdr:colOff>
      <xdr:row>40</xdr:row>
      <xdr:rowOff>9525</xdr:rowOff>
    </xdr:from>
    <xdr:to>
      <xdr:col>14</xdr:col>
      <xdr:colOff>19048</xdr:colOff>
      <xdr:row>78</xdr:row>
      <xdr:rowOff>76200</xdr:rowOff>
    </xdr:to>
    <xdr:graphicFrame macro="">
      <xdr:nvGraphicFramePr>
        <xdr:cNvPr id="5"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0</xdr:colOff>
      <xdr:row>40</xdr:row>
      <xdr:rowOff>19050</xdr:rowOff>
    </xdr:from>
    <xdr:to>
      <xdr:col>40</xdr:col>
      <xdr:colOff>0</xdr:colOff>
      <xdr:row>78</xdr:row>
      <xdr:rowOff>85725</xdr:rowOff>
    </xdr:to>
    <xdr:graphicFrame macro="">
      <xdr:nvGraphicFramePr>
        <xdr:cNvPr id="6"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28575</xdr:colOff>
      <xdr:row>81</xdr:row>
      <xdr:rowOff>228599</xdr:rowOff>
    </xdr:from>
    <xdr:to>
      <xdr:col>14</xdr:col>
      <xdr:colOff>28575</xdr:colOff>
      <xdr:row>120</xdr:row>
      <xdr:rowOff>66674</xdr:rowOff>
    </xdr:to>
    <xdr:graphicFrame macro="">
      <xdr:nvGraphicFramePr>
        <xdr:cNvPr id="7"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0</xdr:colOff>
      <xdr:row>40</xdr:row>
      <xdr:rowOff>0</xdr:rowOff>
    </xdr:from>
    <xdr:to>
      <xdr:col>27</xdr:col>
      <xdr:colOff>0</xdr:colOff>
      <xdr:row>78</xdr:row>
      <xdr:rowOff>66675</xdr:rowOff>
    </xdr:to>
    <xdr:graphicFrame macro="">
      <xdr:nvGraphicFramePr>
        <xdr:cNvPr id="9" name="Chart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123</xdr:row>
      <xdr:rowOff>0</xdr:rowOff>
    </xdr:from>
    <xdr:to>
      <xdr:col>14</xdr:col>
      <xdr:colOff>0</xdr:colOff>
      <xdr:row>161</xdr:row>
      <xdr:rowOff>66675</xdr:rowOff>
    </xdr:to>
    <xdr:graphicFrame macro="">
      <xdr:nvGraphicFramePr>
        <xdr:cNvPr id="10"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nc/4.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livinganddyingwell.org.uk/sites/default/files/Euthanasia%20in%20Belgium%20-%202010%20and%202011.pdf" TargetMode="External"/><Relationship Id="rId13" Type="http://schemas.openxmlformats.org/officeDocument/2006/relationships/hyperlink" Target="http://organesdeconcertation.sante.belgique.be/sites/default/files/documents/7_rapport-euthanasie_2014-2015-fr.pdf" TargetMode="External"/><Relationship Id="rId3" Type="http://schemas.openxmlformats.org/officeDocument/2006/relationships/hyperlink" Target="http://www.livinganddyingwell.org.uk/sites/default/files/Euthanasia%20in%20Belgium%20-%202004%20and%202005.pdf" TargetMode="External"/><Relationship Id="rId7" Type="http://schemas.openxmlformats.org/officeDocument/2006/relationships/hyperlink" Target="http://www.livinganddyingwell.org.uk/sites/default/files/Euthanasia%20in%20Belgium%20-%202010%20and%202011.pdf" TargetMode="External"/><Relationship Id="rId12" Type="http://schemas.openxmlformats.org/officeDocument/2006/relationships/hyperlink" Target="http://ec.europa.eu/eurostat/tgm/table.do?tab=table&amp;init=1&amp;language=en&amp;pcode=tps00001&amp;plugin=1" TargetMode="External"/><Relationship Id="rId2" Type="http://schemas.openxmlformats.org/officeDocument/2006/relationships/hyperlink" Target="http://www.livinganddyingwell.org.uk/sites/default/files/Euthanasia%20in%20Belgium%20-%202004%20and%202005.pdf" TargetMode="External"/><Relationship Id="rId1" Type="http://schemas.openxmlformats.org/officeDocument/2006/relationships/hyperlink" Target="http://www.livinganddyingwell.org.uk/sites/default/files/Euthanasia%20in%20Belgium%20-%202003.pdf" TargetMode="External"/><Relationship Id="rId6" Type="http://schemas.openxmlformats.org/officeDocument/2006/relationships/hyperlink" Target="http://www.livinganddyingwell.org.uk/sites/default/files/LDW%20-%20Research%20-%20Belgium%20-%20FCEC%20Report%202008-9.pdf" TargetMode="External"/><Relationship Id="rId11" Type="http://schemas.openxmlformats.org/officeDocument/2006/relationships/hyperlink" Target="http://organesdeconcertation.sante.belgique.be/sites/default/files/documents/federale_controle_en_evaluatiecommissie_euthanasie-fr/19097638_fr.pdf" TargetMode="External"/><Relationship Id="rId5" Type="http://schemas.openxmlformats.org/officeDocument/2006/relationships/hyperlink" Target="http://www.livinganddyingwell.org.uk/sites/default/files/Euthanasia%20in%20Belgium%20-%202006%20and%202007.pdf" TargetMode="External"/><Relationship Id="rId15" Type="http://schemas.openxmlformats.org/officeDocument/2006/relationships/printerSettings" Target="../printerSettings/printerSettings2.bin"/><Relationship Id="rId10" Type="http://schemas.openxmlformats.org/officeDocument/2006/relationships/hyperlink" Target="http://organesdeconcertation.sante.belgique.be/sites/default/files/documents/federale_controle_en_evaluatiecommissie_euthanasie-fr/19097638_fr.pdf" TargetMode="External"/><Relationship Id="rId4" Type="http://schemas.openxmlformats.org/officeDocument/2006/relationships/hyperlink" Target="http://www.livinganddyingwell.org.uk/sites/default/files/Euthanasia%20in%20Belgium%20-%202006%20and%202007.pdf" TargetMode="External"/><Relationship Id="rId9" Type="http://schemas.openxmlformats.org/officeDocument/2006/relationships/hyperlink" Target="http://www.livinganddyingwell.org.uk/sites/default/files/LDW%20-%20Research%20-%20Belgium%20-%20FCEC%20Report%202008-9.pdf" TargetMode="External"/><Relationship Id="rId14" Type="http://schemas.openxmlformats.org/officeDocument/2006/relationships/hyperlink" Target="http://appsso.eurostat.ec.europa.eu/nui/show.do?dataset=demo_r_magec&amp;lang=en"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appsso.eurostat.ec.europa.eu/nui/show.do?dataset=hlth_rs_spec&amp;lang=en" TargetMode="External"/><Relationship Id="rId2" Type="http://schemas.openxmlformats.org/officeDocument/2006/relationships/hyperlink" Target="http://appsso.eurostat.ec.europa.eu/nui/show.do?dataset=hlth_rs_phys&amp;lang=en" TargetMode="External"/><Relationship Id="rId1" Type="http://schemas.openxmlformats.org/officeDocument/2006/relationships/hyperlink" Target="http://appsso.eurostat.ec.europa.eu/nui/show.do?dataset=demo_r_magec&amp;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K10" sqref="K10"/>
    </sheetView>
  </sheetViews>
  <sheetFormatPr defaultRowHeight="15" x14ac:dyDescent="0.25"/>
  <cols>
    <col min="1" max="1" width="2.7109375" style="17" customWidth="1"/>
    <col min="2" max="2" width="44.7109375" customWidth="1"/>
    <col min="3" max="3" width="6.5703125" customWidth="1"/>
    <col min="4" max="4" width="7.28515625" customWidth="1"/>
    <col min="5" max="5" width="1.7109375" style="17" customWidth="1"/>
    <col min="6" max="6" width="42.28515625" customWidth="1"/>
    <col min="7" max="7" width="7.5703125" customWidth="1"/>
    <col min="8" max="8" width="6.7109375" customWidth="1"/>
    <col min="9" max="9" width="2.42578125" style="17" customWidth="1"/>
    <col min="10" max="10" width="35" customWidth="1"/>
    <col min="11" max="11" width="7.85546875" customWidth="1"/>
    <col min="13" max="13" width="4.28515625" style="17" customWidth="1"/>
    <col min="14" max="14" width="9.140625" style="105"/>
    <col min="15" max="15" width="4.42578125" style="105" customWidth="1"/>
  </cols>
  <sheetData>
    <row r="1" spans="1:15" ht="63.75" customHeight="1" x14ac:dyDescent="0.25">
      <c r="A1" s="131"/>
      <c r="B1" s="131"/>
      <c r="C1" s="131"/>
      <c r="D1" s="131"/>
      <c r="E1" s="131"/>
      <c r="F1" s="131"/>
      <c r="G1" s="131"/>
      <c r="H1" s="131"/>
      <c r="I1" s="131"/>
      <c r="J1" s="131"/>
      <c r="K1" s="131"/>
      <c r="L1" s="131"/>
      <c r="M1" s="131"/>
    </row>
    <row r="2" spans="1:15" ht="59.25" customHeight="1" x14ac:dyDescent="0.25">
      <c r="A2" s="137" t="s">
        <v>120</v>
      </c>
      <c r="B2" s="137"/>
      <c r="C2" s="137"/>
      <c r="D2" s="137"/>
      <c r="E2" s="137"/>
      <c r="F2" s="138"/>
      <c r="G2" s="105"/>
      <c r="H2" s="105"/>
      <c r="I2" s="132" t="s">
        <v>51</v>
      </c>
      <c r="J2" s="132"/>
      <c r="K2" s="132"/>
      <c r="L2" s="132"/>
      <c r="M2" s="132"/>
      <c r="N2" s="106"/>
    </row>
    <row r="3" spans="1:15" ht="15.75" customHeight="1" x14ac:dyDescent="0.25">
      <c r="A3" s="114"/>
      <c r="B3" s="114"/>
      <c r="C3" s="114"/>
      <c r="D3" s="114"/>
      <c r="E3" s="114"/>
      <c r="F3" s="114"/>
      <c r="G3" s="133" t="s">
        <v>117</v>
      </c>
      <c r="H3" s="131"/>
      <c r="I3" s="131"/>
      <c r="J3" s="131"/>
      <c r="K3" s="116"/>
      <c r="L3" s="116"/>
      <c r="M3" s="116"/>
      <c r="N3" s="116"/>
      <c r="O3" s="115"/>
    </row>
    <row r="4" spans="1:15" ht="45" customHeight="1" x14ac:dyDescent="0.25">
      <c r="A4" s="131"/>
      <c r="B4" s="131"/>
      <c r="C4" s="131"/>
      <c r="D4" s="131"/>
      <c r="E4" s="131"/>
      <c r="F4" s="139"/>
      <c r="G4" s="140" t="s">
        <v>116</v>
      </c>
      <c r="H4" s="141"/>
      <c r="I4" s="141"/>
      <c r="J4" s="141"/>
      <c r="K4" s="141"/>
      <c r="L4" s="141"/>
      <c r="M4" s="141"/>
      <c r="N4" s="107"/>
    </row>
    <row r="5" spans="1:15" ht="12" customHeight="1" x14ac:dyDescent="0.25">
      <c r="B5" s="17"/>
      <c r="C5" s="17"/>
      <c r="D5" s="17"/>
      <c r="F5" s="19"/>
      <c r="G5" s="67"/>
      <c r="H5" s="67"/>
      <c r="I5" s="66"/>
      <c r="J5" s="66"/>
      <c r="K5" s="66"/>
      <c r="L5" s="66"/>
      <c r="M5" s="66"/>
      <c r="N5" s="107"/>
    </row>
    <row r="6" spans="1:15" ht="20.25" thickBot="1" x14ac:dyDescent="0.35">
      <c r="B6" s="35" t="s">
        <v>65</v>
      </c>
      <c r="E6"/>
      <c r="I6"/>
      <c r="N6"/>
    </row>
    <row r="7" spans="1:15" ht="18" thickTop="1" x14ac:dyDescent="0.3">
      <c r="B7" s="135" t="s">
        <v>110</v>
      </c>
      <c r="C7" s="136"/>
      <c r="D7" s="136"/>
      <c r="E7" s="136"/>
      <c r="F7" s="136"/>
      <c r="G7" s="136"/>
      <c r="H7" s="136"/>
      <c r="I7" s="136"/>
      <c r="J7" s="136"/>
    </row>
    <row r="8" spans="1:15" x14ac:dyDescent="0.25">
      <c r="B8" s="17"/>
      <c r="C8" s="17"/>
      <c r="D8" s="17"/>
      <c r="F8" s="17"/>
      <c r="G8" s="17"/>
      <c r="H8" s="17"/>
      <c r="J8" s="17"/>
      <c r="K8" s="17"/>
      <c r="L8" s="17"/>
    </row>
    <row r="9" spans="1:15" x14ac:dyDescent="0.25">
      <c r="B9" s="15" t="s">
        <v>81</v>
      </c>
      <c r="F9" s="15" t="s">
        <v>22</v>
      </c>
      <c r="G9" s="110" t="s">
        <v>52</v>
      </c>
      <c r="H9" s="45"/>
      <c r="J9" s="15" t="s">
        <v>71</v>
      </c>
      <c r="K9" s="45"/>
      <c r="L9" s="45"/>
    </row>
    <row r="10" spans="1:15" x14ac:dyDescent="0.25">
      <c r="B10" s="117" t="s">
        <v>111</v>
      </c>
      <c r="C10" s="110" t="s">
        <v>52</v>
      </c>
      <c r="D10" s="45"/>
      <c r="E10" s="104"/>
      <c r="F10" s="68" t="s">
        <v>94</v>
      </c>
      <c r="G10" s="110" t="s">
        <v>52</v>
      </c>
      <c r="H10" s="45"/>
      <c r="J10" t="s">
        <v>70</v>
      </c>
      <c r="K10" s="110" t="s">
        <v>52</v>
      </c>
      <c r="L10" s="110" t="s">
        <v>55</v>
      </c>
    </row>
    <row r="11" spans="1:15" x14ac:dyDescent="0.25">
      <c r="B11" s="117" t="s">
        <v>112</v>
      </c>
      <c r="C11" s="110" t="s">
        <v>52</v>
      </c>
      <c r="D11" s="110" t="s">
        <v>55</v>
      </c>
      <c r="E11" s="104"/>
      <c r="F11" t="s">
        <v>97</v>
      </c>
      <c r="G11" s="110" t="s">
        <v>52</v>
      </c>
      <c r="H11" s="110" t="s">
        <v>55</v>
      </c>
    </row>
    <row r="12" spans="1:15" x14ac:dyDescent="0.25">
      <c r="B12" s="117" t="s">
        <v>113</v>
      </c>
      <c r="C12" s="110" t="s">
        <v>52</v>
      </c>
      <c r="D12" s="110" t="s">
        <v>55</v>
      </c>
      <c r="E12" s="104"/>
      <c r="F12" s="117" t="s">
        <v>118</v>
      </c>
      <c r="G12" s="110" t="s">
        <v>52</v>
      </c>
      <c r="H12" s="111" t="s">
        <v>55</v>
      </c>
    </row>
    <row r="13" spans="1:15" x14ac:dyDescent="0.25">
      <c r="B13" s="117" t="s">
        <v>114</v>
      </c>
      <c r="C13" s="110" t="s">
        <v>52</v>
      </c>
      <c r="D13" s="110" t="s">
        <v>55</v>
      </c>
      <c r="E13" s="104"/>
      <c r="F13" s="117" t="s">
        <v>119</v>
      </c>
      <c r="G13" s="110" t="s">
        <v>52</v>
      </c>
      <c r="H13" s="111" t="s">
        <v>55</v>
      </c>
    </row>
    <row r="14" spans="1:15" x14ac:dyDescent="0.25">
      <c r="B14" s="117" t="s">
        <v>115</v>
      </c>
      <c r="C14" s="45"/>
      <c r="D14" s="110" t="s">
        <v>55</v>
      </c>
      <c r="E14" s="104"/>
      <c r="F14" s="68" t="s">
        <v>95</v>
      </c>
      <c r="G14" s="110" t="s">
        <v>52</v>
      </c>
      <c r="H14" s="112"/>
    </row>
    <row r="15" spans="1:15" ht="17.25" customHeight="1" x14ac:dyDescent="0.25">
      <c r="B15" s="109" t="s">
        <v>93</v>
      </c>
      <c r="C15" s="110" t="s">
        <v>52</v>
      </c>
      <c r="D15" s="110" t="s">
        <v>55</v>
      </c>
      <c r="E15" s="104"/>
      <c r="G15" s="10"/>
      <c r="H15" s="10"/>
    </row>
    <row r="16" spans="1:15" x14ac:dyDescent="0.25">
      <c r="E16" s="104"/>
    </row>
    <row r="17" spans="2:8" ht="21.75" customHeight="1" x14ac:dyDescent="0.25">
      <c r="B17" s="113" t="s">
        <v>92</v>
      </c>
      <c r="C17" s="45"/>
      <c r="D17" s="45"/>
      <c r="E17" s="104"/>
      <c r="F17" s="134" t="s">
        <v>96</v>
      </c>
      <c r="G17" s="134"/>
      <c r="H17" s="134"/>
    </row>
    <row r="18" spans="2:8" ht="15" customHeight="1" x14ac:dyDescent="0.25">
      <c r="B18" t="s">
        <v>84</v>
      </c>
      <c r="C18" s="108" t="s">
        <v>52</v>
      </c>
      <c r="E18" s="104"/>
      <c r="F18" s="134"/>
      <c r="G18" s="134"/>
      <c r="H18" s="134"/>
    </row>
    <row r="19" spans="2:8" ht="15" customHeight="1" x14ac:dyDescent="0.25">
      <c r="B19" t="s">
        <v>85</v>
      </c>
      <c r="C19" s="108" t="s">
        <v>52</v>
      </c>
      <c r="E19" s="104"/>
      <c r="F19" s="134"/>
      <c r="G19" s="134"/>
      <c r="H19" s="134"/>
    </row>
    <row r="20" spans="2:8" ht="23.25" customHeight="1" x14ac:dyDescent="0.25">
      <c r="E20" s="104"/>
      <c r="F20" s="134"/>
      <c r="G20" s="134"/>
      <c r="H20" s="134"/>
    </row>
    <row r="21" spans="2:8" x14ac:dyDescent="0.25">
      <c r="E21" s="104"/>
      <c r="G21" s="64"/>
    </row>
    <row r="22" spans="2:8" x14ac:dyDescent="0.25">
      <c r="E22" s="104"/>
    </row>
    <row r="23" spans="2:8" x14ac:dyDescent="0.25">
      <c r="E23" s="104"/>
    </row>
    <row r="24" spans="2:8" x14ac:dyDescent="0.25">
      <c r="E24" s="104"/>
    </row>
    <row r="25" spans="2:8" x14ac:dyDescent="0.25">
      <c r="E25" s="104"/>
    </row>
    <row r="26" spans="2:8" x14ac:dyDescent="0.25">
      <c r="C26" s="45"/>
      <c r="D26" s="45"/>
      <c r="E26" s="104"/>
    </row>
    <row r="27" spans="2:8" x14ac:dyDescent="0.25">
      <c r="D27" s="45"/>
      <c r="E27" s="104"/>
    </row>
    <row r="28" spans="2:8" x14ac:dyDescent="0.25">
      <c r="D28" s="45"/>
      <c r="E28" s="104"/>
    </row>
    <row r="29" spans="2:8" x14ac:dyDescent="0.25">
      <c r="D29" s="45"/>
      <c r="E29" s="104"/>
    </row>
  </sheetData>
  <mergeCells count="8">
    <mergeCell ref="A1:M1"/>
    <mergeCell ref="I2:M2"/>
    <mergeCell ref="G3:J3"/>
    <mergeCell ref="F17:H20"/>
    <mergeCell ref="B7:J7"/>
    <mergeCell ref="A2:F2"/>
    <mergeCell ref="A4:F4"/>
    <mergeCell ref="G4:M4"/>
  </mergeCells>
  <hyperlinks>
    <hyperlink ref="I2" r:id="rId1" display="http://creativecommons.org/licenses/by-nc/4.0/"/>
    <hyperlink ref="C18" location="Headiing_Sources_Deaths_in_Belgium" display="Table"/>
    <hyperlink ref="C19" location="Heading_Sources_Number_of_Physicians_in_Belgium" display="Table"/>
    <hyperlink ref="C10" location="Table_All_Deaths" display="Table"/>
    <hyperlink ref="C11" location="Table_Euthanasia_Deaths" display="Table"/>
    <hyperlink ref="C12" location="Table_Euthansia_Per_100_000_Population" display="Table"/>
    <hyperlink ref="C13" location="Table_Euthanasia_As_PerCent_All_Deaths" display="Table"/>
    <hyperlink ref="C15" location="Table_Euthanasia_Frequency" display="Table"/>
    <hyperlink ref="D11" location="Chart_Euthanasia_Deaths" display="Chart"/>
    <hyperlink ref="D12" location="Chart_Euthanasia_Rates" display="Chart"/>
    <hyperlink ref="D13" location="Chart_Euthanasia_Rates" display="Chart"/>
    <hyperlink ref="D14" location="Chart_Euthanasia_And_Mortality_All_Causes" display="Chart"/>
    <hyperlink ref="D15" location="Chart_Euthanasia_Frequency" display="Chart"/>
    <hyperlink ref="G9" location="Table_Physicians_Involved" display="Table"/>
    <hyperlink ref="G10" location="Table_1st_2nd_Other_Consultants" display="Table"/>
    <hyperlink ref="G12" location="Table_Total_Physicians_Involved" display="Table"/>
    <hyperlink ref="G13" location="Table_Percent_Physicians_Involved" display="Table"/>
    <hyperlink ref="G14" location="Table_Annual_Average__Caseload" display="Table"/>
    <hyperlink ref="H12" location="Chart_Number_Physicians_Involved" display="Chart"/>
    <hyperlink ref="H13" location="Chart_PerCent_Physicians_Involved" display="Chart"/>
    <hyperlink ref="G11" location="Table_1st_2nd_Other_Consultants" display="Table"/>
    <hyperlink ref="H11" location="Chart_Physicians_Involved_By_Specialty" display="Chart"/>
    <hyperlink ref="K10" location="Table_Review" display="Table"/>
    <hyperlink ref="L10" location="Chart_Review" display="Chart"/>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workbookViewId="0">
      <pane xSplit="2" ySplit="4" topLeftCell="T5" activePane="bottomRight" state="frozen"/>
      <selection pane="topRight" activeCell="B1" sqref="B1"/>
      <selection pane="bottomLeft" activeCell="A6" sqref="A6"/>
      <selection pane="bottomRight" activeCell="AC14" sqref="AC14"/>
    </sheetView>
  </sheetViews>
  <sheetFormatPr defaultRowHeight="15" x14ac:dyDescent="0.25"/>
  <cols>
    <col min="1" max="1" width="17.5703125" style="80" customWidth="1"/>
    <col min="2" max="2" width="13.7109375" customWidth="1"/>
    <col min="3" max="3" width="13.85546875" customWidth="1"/>
    <col min="4" max="4" width="10.42578125" customWidth="1"/>
    <col min="5" max="5" width="12.7109375" customWidth="1"/>
    <col min="6" max="6" width="10.7109375" customWidth="1"/>
    <col min="7" max="8" width="13.85546875" customWidth="1"/>
    <col min="9" max="9" width="14.7109375" customWidth="1"/>
    <col min="10" max="10" width="10.42578125" customWidth="1"/>
    <col min="11" max="11" width="6.42578125" customWidth="1"/>
    <col min="12" max="12" width="9.85546875" customWidth="1"/>
    <col min="13" max="13" width="13" customWidth="1"/>
    <col min="14" max="14" width="11.5703125" customWidth="1"/>
    <col min="15" max="15" width="10.85546875" customWidth="1"/>
    <col min="16" max="16" width="14.7109375" customWidth="1"/>
    <col min="17" max="17" width="7" customWidth="1"/>
    <col min="18" max="18" width="7.7109375" customWidth="1"/>
    <col min="19" max="19" width="8" customWidth="1"/>
    <col min="20" max="20" width="6" customWidth="1"/>
    <col min="21" max="21" width="14.42578125" customWidth="1"/>
    <col min="22" max="22" width="18.140625" customWidth="1"/>
    <col min="23" max="23" width="9.28515625" customWidth="1"/>
    <col min="24" max="24" width="8.7109375" customWidth="1"/>
    <col min="25" max="25" width="8.85546875" customWidth="1"/>
    <col min="26" max="26" width="8.42578125" customWidth="1"/>
  </cols>
  <sheetData>
    <row r="1" spans="1:26" ht="20.25" thickBot="1" x14ac:dyDescent="0.35">
      <c r="A1" s="98" t="s">
        <v>21</v>
      </c>
      <c r="B1" s="102"/>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6" ht="21" thickTop="1" thickBot="1" x14ac:dyDescent="0.35">
      <c r="B2" s="101" t="s">
        <v>54</v>
      </c>
      <c r="C2" s="32"/>
      <c r="D2" s="146" t="s">
        <v>53</v>
      </c>
      <c r="E2" s="147"/>
      <c r="F2" s="147"/>
      <c r="G2" s="147"/>
      <c r="H2" s="147"/>
      <c r="I2" s="148"/>
      <c r="J2" s="146" t="s">
        <v>22</v>
      </c>
      <c r="K2" s="147"/>
      <c r="L2" s="147"/>
      <c r="M2" s="147"/>
      <c r="N2" s="147"/>
      <c r="O2" s="147"/>
      <c r="P2" s="147"/>
      <c r="Q2" s="147"/>
      <c r="R2" s="147"/>
      <c r="S2" s="147"/>
      <c r="T2" s="147"/>
      <c r="U2" s="147"/>
      <c r="V2" s="148"/>
      <c r="W2" s="158" t="s">
        <v>60</v>
      </c>
      <c r="X2" s="159"/>
      <c r="Y2" s="146" t="s">
        <v>73</v>
      </c>
      <c r="Z2" s="163"/>
    </row>
    <row r="3" spans="1:26" ht="36" thickTop="1" thickBot="1" x14ac:dyDescent="0.3">
      <c r="B3" s="152"/>
      <c r="C3" s="153"/>
      <c r="D3" s="145" t="s">
        <v>47</v>
      </c>
      <c r="E3" s="143"/>
      <c r="F3" s="161" t="s">
        <v>25</v>
      </c>
      <c r="G3" s="162"/>
      <c r="H3" s="162"/>
      <c r="I3" s="143"/>
      <c r="J3" s="155" t="s">
        <v>42</v>
      </c>
      <c r="K3" s="156"/>
      <c r="L3" s="156"/>
      <c r="M3" s="157"/>
      <c r="N3" s="155" t="s">
        <v>43</v>
      </c>
      <c r="O3" s="160"/>
      <c r="P3" s="37" t="s">
        <v>44</v>
      </c>
      <c r="Q3" s="155" t="s">
        <v>50</v>
      </c>
      <c r="R3" s="156"/>
      <c r="S3" s="156"/>
      <c r="T3" s="157"/>
      <c r="U3" s="40" t="s">
        <v>24</v>
      </c>
      <c r="V3" s="38" t="s">
        <v>66</v>
      </c>
      <c r="W3" s="142" t="s">
        <v>78</v>
      </c>
      <c r="X3" s="143"/>
      <c r="Y3" s="142" t="s">
        <v>74</v>
      </c>
      <c r="Z3" s="143"/>
    </row>
    <row r="4" spans="1:26" ht="44.25" customHeight="1" thickTop="1" thickBot="1" x14ac:dyDescent="0.3">
      <c r="B4" s="4" t="s">
        <v>0</v>
      </c>
      <c r="C4" s="22" t="s">
        <v>46</v>
      </c>
      <c r="D4" s="27" t="s">
        <v>47</v>
      </c>
      <c r="E4" s="29" t="s">
        <v>64</v>
      </c>
      <c r="F4" s="25" t="s">
        <v>41</v>
      </c>
      <c r="G4" s="23" t="s">
        <v>67</v>
      </c>
      <c r="H4" s="23" t="s">
        <v>63</v>
      </c>
      <c r="I4" s="29" t="s">
        <v>48</v>
      </c>
      <c r="J4" s="3" t="s">
        <v>15</v>
      </c>
      <c r="K4" s="2" t="s">
        <v>16</v>
      </c>
      <c r="L4" s="2" t="s">
        <v>17</v>
      </c>
      <c r="M4" s="49" t="s">
        <v>18</v>
      </c>
      <c r="N4" s="2" t="s">
        <v>19</v>
      </c>
      <c r="O4" s="49" t="s">
        <v>20</v>
      </c>
      <c r="P4" s="50" t="s">
        <v>26</v>
      </c>
      <c r="Q4" s="24" t="s">
        <v>57</v>
      </c>
      <c r="R4" s="24" t="s">
        <v>58</v>
      </c>
      <c r="S4" s="24" t="s">
        <v>44</v>
      </c>
      <c r="T4" s="51" t="s">
        <v>38</v>
      </c>
      <c r="U4" s="41" t="s">
        <v>23</v>
      </c>
      <c r="V4" s="39" t="s">
        <v>59</v>
      </c>
      <c r="W4" s="2" t="s">
        <v>61</v>
      </c>
      <c r="X4" s="49" t="s">
        <v>62</v>
      </c>
      <c r="Y4" s="58" t="s">
        <v>69</v>
      </c>
      <c r="Z4" s="62" t="s">
        <v>75</v>
      </c>
    </row>
    <row r="5" spans="1:26" x14ac:dyDescent="0.25">
      <c r="B5" s="12" t="s">
        <v>14</v>
      </c>
      <c r="C5" s="6">
        <v>10355844</v>
      </c>
      <c r="D5" s="5">
        <f>Sources!O6</f>
        <v>107039</v>
      </c>
      <c r="E5" s="26">
        <f>(Sources!O6/C5)*100000</f>
        <v>1033.6096217749127</v>
      </c>
      <c r="F5" s="8">
        <v>259</v>
      </c>
      <c r="G5" s="11">
        <f t="shared" ref="G5:G10" si="0">(F5/C5)*100000</f>
        <v>2.5010032982343109</v>
      </c>
      <c r="H5" s="14">
        <f>F5/Sources!O6</f>
        <v>2.4196788086585262E-3</v>
      </c>
      <c r="I5" s="46">
        <f>(2/1000)</f>
        <v>2E-3</v>
      </c>
      <c r="J5" s="5">
        <v>51</v>
      </c>
      <c r="K5" s="6">
        <v>84</v>
      </c>
      <c r="L5" s="6">
        <v>124</v>
      </c>
      <c r="M5" s="7">
        <v>0</v>
      </c>
      <c r="N5" s="6">
        <v>15</v>
      </c>
      <c r="O5" s="7">
        <v>7</v>
      </c>
      <c r="P5" s="13">
        <v>0</v>
      </c>
      <c r="Q5" s="6">
        <f t="shared" ref="Q5:Q10" si="1">SUM(J5:M5)</f>
        <v>259</v>
      </c>
      <c r="R5" s="6">
        <f t="shared" ref="R5:R10" si="2">SUM(N5:O5)</f>
        <v>22</v>
      </c>
      <c r="S5" s="6">
        <f t="shared" ref="S5:S10" si="3">P5</f>
        <v>0</v>
      </c>
      <c r="T5" s="7">
        <f t="shared" ref="T5:T10" si="4">SUM(Q5:S5)</f>
        <v>281</v>
      </c>
      <c r="U5" s="31">
        <f>T5/Sources!J26</f>
        <v>9.5083409467735924E-3</v>
      </c>
      <c r="V5" s="42">
        <f>F5/T5</f>
        <v>0.92170818505338081</v>
      </c>
      <c r="W5" s="44">
        <f>F5/434</f>
        <v>0.59677419354838712</v>
      </c>
      <c r="X5" s="52">
        <f>F5/65</f>
        <v>3.9846153846153847</v>
      </c>
      <c r="Y5" s="59">
        <f>40/X5</f>
        <v>10.038610038610038</v>
      </c>
      <c r="Z5" s="60"/>
    </row>
    <row r="6" spans="1:26" x14ac:dyDescent="0.25">
      <c r="B6" s="12" t="s">
        <v>13</v>
      </c>
      <c r="C6" s="6">
        <v>10396421</v>
      </c>
      <c r="D6" s="5">
        <f>Sources!O7</f>
        <v>101484</v>
      </c>
      <c r="E6" s="26">
        <f>(Sources!O7/C6)*100000</f>
        <v>976.14361711592869</v>
      </c>
      <c r="F6" s="8">
        <v>349</v>
      </c>
      <c r="G6" s="11">
        <f t="shared" si="0"/>
        <v>3.3569244646787579</v>
      </c>
      <c r="H6" s="14">
        <f>F6/Sources!O7</f>
        <v>3.4389657482952977E-3</v>
      </c>
      <c r="I6" s="46">
        <f>(3.6/1000)</f>
        <v>3.5999999999999999E-3</v>
      </c>
      <c r="J6" s="5">
        <v>53</v>
      </c>
      <c r="K6" s="6">
        <v>143</v>
      </c>
      <c r="L6" s="6">
        <v>147</v>
      </c>
      <c r="M6" s="7">
        <v>6</v>
      </c>
      <c r="N6" s="6">
        <v>10</v>
      </c>
      <c r="O6" s="7">
        <v>14</v>
      </c>
      <c r="P6" s="13">
        <v>206</v>
      </c>
      <c r="Q6" s="6">
        <f t="shared" si="1"/>
        <v>349</v>
      </c>
      <c r="R6" s="6">
        <f t="shared" si="2"/>
        <v>24</v>
      </c>
      <c r="S6" s="6">
        <f t="shared" si="3"/>
        <v>206</v>
      </c>
      <c r="T6" s="7">
        <f t="shared" si="4"/>
        <v>579</v>
      </c>
      <c r="U6" s="31">
        <f>T6/Sources!J27</f>
        <v>1.9519266426187506E-2</v>
      </c>
      <c r="V6" s="42">
        <f t="shared" ref="V6:V17" si="5">F6/T6</f>
        <v>0.60276338514680483</v>
      </c>
      <c r="W6" s="44">
        <f t="shared" ref="W6:W17" si="6">F6/365</f>
        <v>0.95616438356164379</v>
      </c>
      <c r="X6" s="52">
        <f t="shared" ref="X6:X17" si="7">F6/52</f>
        <v>6.7115384615384617</v>
      </c>
      <c r="Y6" s="59">
        <f t="shared" ref="Y6:Y17" si="8">40/X6</f>
        <v>5.9598853868194839</v>
      </c>
      <c r="Z6" s="60"/>
    </row>
    <row r="7" spans="1:26" x14ac:dyDescent="0.25">
      <c r="B7" s="12" t="s">
        <v>12</v>
      </c>
      <c r="C7" s="6">
        <v>10445852</v>
      </c>
      <c r="D7" s="5">
        <f>Sources!O8</f>
        <v>103054</v>
      </c>
      <c r="E7" s="26">
        <f>(Sources!O8/C7)*100000</f>
        <v>986.5542801104209</v>
      </c>
      <c r="F7" s="8">
        <v>393</v>
      </c>
      <c r="G7" s="11">
        <f t="shared" si="0"/>
        <v>3.7622589330195377</v>
      </c>
      <c r="H7" s="14">
        <f>F7/Sources!O8</f>
        <v>3.8135346517359833E-3</v>
      </c>
      <c r="I7" s="46">
        <f>(3.6/1000)</f>
        <v>3.5999999999999999E-3</v>
      </c>
      <c r="J7" s="5">
        <v>42</v>
      </c>
      <c r="K7" s="6">
        <v>166</v>
      </c>
      <c r="L7" s="6">
        <v>183</v>
      </c>
      <c r="M7" s="7">
        <v>2</v>
      </c>
      <c r="N7" s="6">
        <v>18</v>
      </c>
      <c r="O7" s="7">
        <v>9</v>
      </c>
      <c r="P7" s="13">
        <v>185</v>
      </c>
      <c r="Q7" s="6">
        <f t="shared" si="1"/>
        <v>393</v>
      </c>
      <c r="R7" s="6">
        <f t="shared" si="2"/>
        <v>27</v>
      </c>
      <c r="S7" s="6">
        <f t="shared" si="3"/>
        <v>185</v>
      </c>
      <c r="T7" s="7">
        <f t="shared" si="4"/>
        <v>605</v>
      </c>
      <c r="U7" s="31">
        <f>T7/Sources!J28</f>
        <v>2.0232083737417649E-2</v>
      </c>
      <c r="V7" s="42">
        <f t="shared" si="5"/>
        <v>0.64958677685950417</v>
      </c>
      <c r="W7" s="44">
        <f t="shared" si="6"/>
        <v>1.0767123287671232</v>
      </c>
      <c r="X7" s="52">
        <f t="shared" si="7"/>
        <v>7.5576923076923075</v>
      </c>
      <c r="Y7" s="59">
        <f t="shared" si="8"/>
        <v>5.2926208651399493</v>
      </c>
      <c r="Z7" s="60"/>
    </row>
    <row r="8" spans="1:26" x14ac:dyDescent="0.25">
      <c r="B8" s="12" t="s">
        <v>11</v>
      </c>
      <c r="C8" s="6">
        <v>10511382</v>
      </c>
      <c r="D8" s="5">
        <f>Sources!O9</f>
        <v>101587</v>
      </c>
      <c r="E8" s="26">
        <f>(Sources!O9/C8)*100000</f>
        <v>966.4476088872043</v>
      </c>
      <c r="F8" s="8">
        <v>429</v>
      </c>
      <c r="G8" s="11">
        <f t="shared" si="0"/>
        <v>4.0812901671730701</v>
      </c>
      <c r="H8" s="14">
        <f>F8/Sources!O9</f>
        <v>4.2229812869756956E-3</v>
      </c>
      <c r="I8" s="46">
        <f>(4.4/1000)</f>
        <v>4.4000000000000003E-3</v>
      </c>
      <c r="J8" s="5">
        <v>43</v>
      </c>
      <c r="K8" s="6">
        <v>190</v>
      </c>
      <c r="L8" s="6">
        <v>195</v>
      </c>
      <c r="M8" s="7">
        <v>1</v>
      </c>
      <c r="N8" s="6">
        <v>15</v>
      </c>
      <c r="O8" s="7">
        <v>11</v>
      </c>
      <c r="P8" s="13">
        <v>173</v>
      </c>
      <c r="Q8" s="6">
        <f t="shared" si="1"/>
        <v>429</v>
      </c>
      <c r="R8" s="6">
        <f t="shared" si="2"/>
        <v>26</v>
      </c>
      <c r="S8" s="6">
        <f t="shared" si="3"/>
        <v>173</v>
      </c>
      <c r="T8" s="7">
        <f t="shared" si="4"/>
        <v>628</v>
      </c>
      <c r="U8" s="31">
        <f>T8/Sources!J29</f>
        <v>2.0865173765698717E-2</v>
      </c>
      <c r="V8" s="42">
        <f t="shared" si="5"/>
        <v>0.68312101910828027</v>
      </c>
      <c r="W8" s="44">
        <f t="shared" si="6"/>
        <v>1.1753424657534246</v>
      </c>
      <c r="X8" s="52">
        <f t="shared" si="7"/>
        <v>8.25</v>
      </c>
      <c r="Y8" s="59">
        <f t="shared" si="8"/>
        <v>4.8484848484848486</v>
      </c>
      <c r="Z8" s="60"/>
    </row>
    <row r="9" spans="1:26" x14ac:dyDescent="0.25">
      <c r="B9" s="12" t="s">
        <v>10</v>
      </c>
      <c r="C9" s="6">
        <v>10584534</v>
      </c>
      <c r="D9" s="5">
        <f>Sources!O10</f>
        <v>100658</v>
      </c>
      <c r="E9" s="26">
        <f>(Sources!O10/C9)*100000</f>
        <v>950.99132375596321</v>
      </c>
      <c r="F9" s="8">
        <v>495</v>
      </c>
      <c r="G9" s="11">
        <f t="shared" si="0"/>
        <v>4.676634795636728</v>
      </c>
      <c r="H9" s="14">
        <f>F9/Sources!O10</f>
        <v>4.9176419161914599E-3</v>
      </c>
      <c r="I9" s="46">
        <f>(4.4/1000)</f>
        <v>4.4000000000000003E-3</v>
      </c>
      <c r="J9" s="5">
        <v>43</v>
      </c>
      <c r="K9" s="6">
        <v>238</v>
      </c>
      <c r="L9" s="6">
        <v>211</v>
      </c>
      <c r="M9" s="7">
        <v>3</v>
      </c>
      <c r="N9" s="6">
        <v>19</v>
      </c>
      <c r="O9" s="7">
        <v>9</v>
      </c>
      <c r="P9" s="13">
        <v>215</v>
      </c>
      <c r="Q9" s="6">
        <f t="shared" si="1"/>
        <v>495</v>
      </c>
      <c r="R9" s="6">
        <f t="shared" si="2"/>
        <v>28</v>
      </c>
      <c r="S9" s="6">
        <f t="shared" si="3"/>
        <v>215</v>
      </c>
      <c r="T9" s="7">
        <f t="shared" si="4"/>
        <v>738</v>
      </c>
      <c r="U9" s="31">
        <f>T9/Sources!J30</f>
        <v>2.4236453201970442E-2</v>
      </c>
      <c r="V9" s="42">
        <f t="shared" si="5"/>
        <v>0.67073170731707321</v>
      </c>
      <c r="W9" s="44">
        <f t="shared" si="6"/>
        <v>1.3561643835616439</v>
      </c>
      <c r="X9" s="52">
        <f t="shared" si="7"/>
        <v>9.5192307692307701</v>
      </c>
      <c r="Y9" s="59">
        <f t="shared" si="8"/>
        <v>4.2020202020202015</v>
      </c>
      <c r="Z9" s="60"/>
    </row>
    <row r="10" spans="1:26" x14ac:dyDescent="0.25">
      <c r="B10" s="12" t="s">
        <v>9</v>
      </c>
      <c r="C10" s="6">
        <v>10666866</v>
      </c>
      <c r="D10" s="5">
        <f>Sources!O11</f>
        <v>104587</v>
      </c>
      <c r="E10" s="26">
        <f>(Sources!O11/C10)*100000</f>
        <v>980.48480219025907</v>
      </c>
      <c r="F10" s="8">
        <v>704</v>
      </c>
      <c r="G10" s="11">
        <f t="shared" si="0"/>
        <v>6.5998766648048264</v>
      </c>
      <c r="H10" s="14">
        <f>F10/Sources!O11</f>
        <v>6.7312381079866522E-3</v>
      </c>
      <c r="I10" s="46">
        <f>(7/1000)</f>
        <v>7.0000000000000001E-3</v>
      </c>
      <c r="J10" s="5">
        <v>71</v>
      </c>
      <c r="K10" s="6">
        <v>326</v>
      </c>
      <c r="L10" s="6">
        <v>307</v>
      </c>
      <c r="M10" s="7">
        <v>0</v>
      </c>
      <c r="N10" s="6">
        <v>38</v>
      </c>
      <c r="O10" s="7">
        <v>11</v>
      </c>
      <c r="P10" s="13">
        <v>308</v>
      </c>
      <c r="Q10" s="6">
        <f t="shared" si="1"/>
        <v>704</v>
      </c>
      <c r="R10" s="6">
        <f t="shared" si="2"/>
        <v>49</v>
      </c>
      <c r="S10" s="6">
        <f t="shared" si="3"/>
        <v>308</v>
      </c>
      <c r="T10" s="7">
        <f t="shared" si="4"/>
        <v>1061</v>
      </c>
      <c r="U10" s="31">
        <f>T10/Sources!J31</f>
        <v>3.4361033745708917E-2</v>
      </c>
      <c r="V10" s="42">
        <f t="shared" si="5"/>
        <v>0.66352497643732333</v>
      </c>
      <c r="W10" s="44">
        <f t="shared" si="6"/>
        <v>1.9287671232876713</v>
      </c>
      <c r="X10" s="52">
        <f t="shared" si="7"/>
        <v>13.538461538461538</v>
      </c>
      <c r="Y10" s="59">
        <f t="shared" si="8"/>
        <v>2.9545454545454546</v>
      </c>
      <c r="Z10" s="60"/>
    </row>
    <row r="11" spans="1:26" x14ac:dyDescent="0.25">
      <c r="B11" s="12" t="s">
        <v>8</v>
      </c>
      <c r="C11" s="6">
        <v>10753080</v>
      </c>
      <c r="D11" s="5">
        <f>Sources!O12</f>
        <v>104627</v>
      </c>
      <c r="E11" s="26">
        <f>(Sources!O12/C11)*100000</f>
        <v>972.99564403873126</v>
      </c>
      <c r="F11" s="8">
        <v>822</v>
      </c>
      <c r="G11" s="11">
        <f t="shared" ref="G11" si="9">(F11/C11)*100000</f>
        <v>7.6443214409266922</v>
      </c>
      <c r="H11" s="14">
        <f>F11/Sources!O12</f>
        <v>7.8564806407523877E-3</v>
      </c>
      <c r="I11" s="46">
        <f>(7/1000)</f>
        <v>7.0000000000000001E-3</v>
      </c>
      <c r="J11" s="5">
        <v>85</v>
      </c>
      <c r="K11" s="6">
        <v>420</v>
      </c>
      <c r="L11" s="6">
        <v>315</v>
      </c>
      <c r="M11" s="7">
        <v>2</v>
      </c>
      <c r="N11" s="6">
        <v>41</v>
      </c>
      <c r="O11" s="7">
        <v>26</v>
      </c>
      <c r="P11" s="13">
        <v>322</v>
      </c>
      <c r="Q11" s="6">
        <f t="shared" ref="Q11" si="10">SUM(J11:M11)</f>
        <v>822</v>
      </c>
      <c r="R11" s="6">
        <f t="shared" ref="R11" si="11">SUM(N11:O11)</f>
        <v>67</v>
      </c>
      <c r="S11" s="6">
        <f t="shared" ref="S11" si="12">P11</f>
        <v>322</v>
      </c>
      <c r="T11" s="7">
        <f t="shared" ref="T11" si="13">SUM(Q11:S11)</f>
        <v>1211</v>
      </c>
      <c r="U11" s="31">
        <f>T11/Sources!J32</f>
        <v>3.871483375959079E-2</v>
      </c>
      <c r="V11" s="42">
        <f t="shared" si="5"/>
        <v>0.67877786952931463</v>
      </c>
      <c r="W11" s="44">
        <f t="shared" si="6"/>
        <v>2.2520547945205478</v>
      </c>
      <c r="X11" s="52">
        <f t="shared" si="7"/>
        <v>15.807692307692308</v>
      </c>
      <c r="Y11" s="59">
        <f t="shared" si="8"/>
        <v>2.5304136253041363</v>
      </c>
      <c r="Z11" s="60"/>
    </row>
    <row r="12" spans="1:26" x14ac:dyDescent="0.25">
      <c r="B12" s="12" t="s">
        <v>7</v>
      </c>
      <c r="C12" s="6">
        <v>10839905</v>
      </c>
      <c r="D12" s="5">
        <f>Sources!O13</f>
        <v>105094</v>
      </c>
      <c r="E12" s="26">
        <f>(Sources!O13/C12)*100000</f>
        <v>969.51034164967314</v>
      </c>
      <c r="F12" s="8">
        <v>953</v>
      </c>
      <c r="G12" s="11">
        <f t="shared" ref="G12:G17" si="14">(F12/C12)*100000</f>
        <v>8.7915899631961718</v>
      </c>
      <c r="H12" s="14">
        <f>F12/Sources!O13</f>
        <v>9.0680723923344808E-3</v>
      </c>
      <c r="I12" s="47">
        <v>0.01</v>
      </c>
      <c r="J12" s="5">
        <v>97</v>
      </c>
      <c r="K12" s="6">
        <v>475</v>
      </c>
      <c r="L12" s="6">
        <v>381</v>
      </c>
      <c r="M12" s="7">
        <v>0</v>
      </c>
      <c r="N12" s="6">
        <v>55</v>
      </c>
      <c r="O12" s="7">
        <v>25</v>
      </c>
      <c r="P12" s="13">
        <v>0</v>
      </c>
      <c r="Q12" s="6">
        <f>SUM(J12:M12)</f>
        <v>953</v>
      </c>
      <c r="R12" s="6">
        <f>SUM(N12:O12)</f>
        <v>80</v>
      </c>
      <c r="S12" s="6">
        <f>P12</f>
        <v>0</v>
      </c>
      <c r="T12" s="7">
        <f t="shared" ref="T12:T17" si="15">SUM(Q12:S12)</f>
        <v>1033</v>
      </c>
      <c r="U12" s="31">
        <f>T12/Sources!J33</f>
        <v>3.2712648046108052E-2</v>
      </c>
      <c r="V12" s="42">
        <f t="shared" si="5"/>
        <v>0.92255566311713455</v>
      </c>
      <c r="W12" s="44">
        <f t="shared" si="6"/>
        <v>2.6109589041095891</v>
      </c>
      <c r="X12" s="52">
        <f t="shared" si="7"/>
        <v>18.326923076923077</v>
      </c>
      <c r="Y12" s="59">
        <f t="shared" si="8"/>
        <v>2.1825813221406087</v>
      </c>
      <c r="Z12" s="60"/>
    </row>
    <row r="13" spans="1:26" x14ac:dyDescent="0.25">
      <c r="B13" s="12" t="s">
        <v>6</v>
      </c>
      <c r="C13" s="6">
        <v>11000638</v>
      </c>
      <c r="D13" s="5">
        <f>Sources!O14</f>
        <v>104292</v>
      </c>
      <c r="E13" s="26">
        <f>(Sources!O14/C13)*100000</f>
        <v>948.05410377107216</v>
      </c>
      <c r="F13" s="8">
        <v>1133</v>
      </c>
      <c r="G13" s="11">
        <f t="shared" si="14"/>
        <v>10.299402634647191</v>
      </c>
      <c r="H13" s="14">
        <f>F13/Sources!O14</f>
        <v>1.0863728761554099E-2</v>
      </c>
      <c r="I13" s="47">
        <v>0.01</v>
      </c>
      <c r="J13" s="5">
        <v>109</v>
      </c>
      <c r="K13" s="6">
        <v>575</v>
      </c>
      <c r="L13" s="6">
        <v>449</v>
      </c>
      <c r="M13" s="7">
        <v>0</v>
      </c>
      <c r="N13" s="6">
        <v>78</v>
      </c>
      <c r="O13" s="7">
        <v>36</v>
      </c>
      <c r="P13" s="13">
        <v>0</v>
      </c>
      <c r="Q13" s="6">
        <f>SUM(J13:M13)</f>
        <v>1133</v>
      </c>
      <c r="R13" s="6">
        <f>SUM(N13:O13)</f>
        <v>114</v>
      </c>
      <c r="S13" s="6">
        <f>P13</f>
        <v>0</v>
      </c>
      <c r="T13" s="7">
        <f t="shared" si="15"/>
        <v>1247</v>
      </c>
      <c r="U13" s="31">
        <f>T13/Sources!J34</f>
        <v>3.9195348106239196E-2</v>
      </c>
      <c r="V13" s="42">
        <f t="shared" si="5"/>
        <v>0.90858059342421815</v>
      </c>
      <c r="W13" s="44">
        <f t="shared" si="6"/>
        <v>3.1041095890410957</v>
      </c>
      <c r="X13" s="52">
        <f t="shared" si="7"/>
        <v>21.78846153846154</v>
      </c>
      <c r="Y13" s="59">
        <f t="shared" si="8"/>
        <v>1.8358340688437775</v>
      </c>
      <c r="Z13" s="60"/>
    </row>
    <row r="14" spans="1:26" x14ac:dyDescent="0.25">
      <c r="B14" s="12" t="s">
        <v>5</v>
      </c>
      <c r="C14" s="8">
        <v>11094850</v>
      </c>
      <c r="D14" s="5">
        <f>Sources!O15</f>
        <v>100076</v>
      </c>
      <c r="E14" s="26">
        <f>(Sources!O15/C14)*100000</f>
        <v>902.00408297543447</v>
      </c>
      <c r="F14" s="8">
        <v>1432</v>
      </c>
      <c r="G14" s="11">
        <f t="shared" si="14"/>
        <v>12.906889232391604</v>
      </c>
      <c r="H14" s="14">
        <f>F14/Sources!O15</f>
        <v>1.4309125064950638E-2</v>
      </c>
      <c r="I14" s="48">
        <v>1.2999999999999999E-2</v>
      </c>
      <c r="J14" s="5">
        <v>198</v>
      </c>
      <c r="K14" s="6">
        <v>718</v>
      </c>
      <c r="L14" s="6">
        <v>516</v>
      </c>
      <c r="M14" s="7">
        <v>0</v>
      </c>
      <c r="N14" s="6">
        <v>124</v>
      </c>
      <c r="O14" s="7">
        <v>43</v>
      </c>
      <c r="P14" s="13">
        <v>474</v>
      </c>
      <c r="Q14" s="6">
        <f t="shared" ref="Q14" si="16">SUM(J14:M14)</f>
        <v>1432</v>
      </c>
      <c r="R14" s="6">
        <f t="shared" ref="R14" si="17">SUM(N14:O14)</f>
        <v>167</v>
      </c>
      <c r="S14" s="6">
        <f t="shared" ref="S14" si="18">P14</f>
        <v>474</v>
      </c>
      <c r="T14" s="7">
        <f t="shared" si="15"/>
        <v>2073</v>
      </c>
      <c r="U14" s="31">
        <f>T14/Sources!J35</f>
        <v>6.4414890311354167E-2</v>
      </c>
      <c r="V14" s="42">
        <f t="shared" si="5"/>
        <v>0.69078630004823927</v>
      </c>
      <c r="W14" s="44">
        <f t="shared" si="6"/>
        <v>3.9232876712328766</v>
      </c>
      <c r="X14" s="52">
        <f t="shared" si="7"/>
        <v>27.53846153846154</v>
      </c>
      <c r="Y14" s="59">
        <f t="shared" si="8"/>
        <v>1.4525139664804469</v>
      </c>
      <c r="Z14" s="60"/>
    </row>
    <row r="15" spans="1:26" x14ac:dyDescent="0.25">
      <c r="B15" s="12" t="s">
        <v>4</v>
      </c>
      <c r="C15" s="8">
        <v>11161642</v>
      </c>
      <c r="D15" s="5">
        <f>Sources!O16</f>
        <v>109334</v>
      </c>
      <c r="E15" s="26">
        <f>(Sources!O16/C15)*100000</f>
        <v>979.55121656831489</v>
      </c>
      <c r="F15" s="8">
        <v>1807</v>
      </c>
      <c r="G15" s="11">
        <f t="shared" si="14"/>
        <v>16.189374287403233</v>
      </c>
      <c r="H15" s="14">
        <f>F15/Sources!O16</f>
        <v>1.6527338247937513E-2</v>
      </c>
      <c r="I15" s="48">
        <v>1.7000000000000001E-2</v>
      </c>
      <c r="J15" s="5">
        <v>198</v>
      </c>
      <c r="K15" s="6">
        <v>947</v>
      </c>
      <c r="L15" s="6">
        <v>662</v>
      </c>
      <c r="M15" s="7">
        <v>0</v>
      </c>
      <c r="N15" s="6">
        <v>183</v>
      </c>
      <c r="O15" s="7">
        <v>83</v>
      </c>
      <c r="P15" s="13">
        <v>573</v>
      </c>
      <c r="Q15" s="6">
        <f>SUM(J15:M15)</f>
        <v>1807</v>
      </c>
      <c r="R15" s="6">
        <f>SUM(N15:O15)</f>
        <v>266</v>
      </c>
      <c r="S15" s="6">
        <f>P15</f>
        <v>573</v>
      </c>
      <c r="T15" s="7">
        <f t="shared" si="15"/>
        <v>2646</v>
      </c>
      <c r="U15" s="31">
        <f>T15/Sources!J36</f>
        <v>8.1207991897615323E-2</v>
      </c>
      <c r="V15" s="42">
        <f t="shared" si="5"/>
        <v>0.68291761148904007</v>
      </c>
      <c r="W15" s="44">
        <f t="shared" si="6"/>
        <v>4.9506849315068493</v>
      </c>
      <c r="X15" s="52">
        <f t="shared" si="7"/>
        <v>34.75</v>
      </c>
      <c r="Y15" s="59">
        <f t="shared" si="8"/>
        <v>1.1510791366906474</v>
      </c>
      <c r="Z15" s="60"/>
    </row>
    <row r="16" spans="1:26" x14ac:dyDescent="0.25">
      <c r="B16" s="12" t="s">
        <v>3</v>
      </c>
      <c r="C16" s="8">
        <v>11203992</v>
      </c>
      <c r="D16" s="5">
        <f>Sources!O17</f>
        <v>104755</v>
      </c>
      <c r="E16" s="26">
        <f>(Sources!O17/C16)*100000</f>
        <v>934.97924668278949</v>
      </c>
      <c r="F16" s="8">
        <v>1926</v>
      </c>
      <c r="G16" s="11">
        <f t="shared" si="14"/>
        <v>17.190301456837883</v>
      </c>
      <c r="H16" s="14">
        <f>F16/Sources!O17</f>
        <v>1.8385757243091022E-2</v>
      </c>
      <c r="I16" s="48"/>
      <c r="J16" s="5">
        <v>150</v>
      </c>
      <c r="K16" s="6">
        <v>1031</v>
      </c>
      <c r="L16" s="6">
        <v>747</v>
      </c>
      <c r="M16" s="7">
        <v>0</v>
      </c>
      <c r="N16" s="6">
        <v>216</v>
      </c>
      <c r="O16" s="7">
        <v>79</v>
      </c>
      <c r="P16" s="13">
        <v>528</v>
      </c>
      <c r="Q16" s="6">
        <f>SUM(J16:P16)</f>
        <v>2751</v>
      </c>
      <c r="R16" s="6">
        <f>SUM(N16:O16)</f>
        <v>295</v>
      </c>
      <c r="S16" s="6">
        <f>P16</f>
        <v>528</v>
      </c>
      <c r="T16" s="7">
        <f t="shared" si="15"/>
        <v>3574</v>
      </c>
      <c r="U16" s="31">
        <f>T16/Sources!J37</f>
        <v>0.10830631231249432</v>
      </c>
      <c r="V16" s="42">
        <f t="shared" si="5"/>
        <v>0.53889199776161167</v>
      </c>
      <c r="W16" s="44">
        <f t="shared" si="6"/>
        <v>5.2767123287671236</v>
      </c>
      <c r="X16" s="52">
        <f t="shared" si="7"/>
        <v>37.03846153846154</v>
      </c>
      <c r="Y16" s="59">
        <f t="shared" si="8"/>
        <v>1.0799584631360333</v>
      </c>
      <c r="Z16" s="60"/>
    </row>
    <row r="17" spans="2:26" x14ac:dyDescent="0.25">
      <c r="B17" s="12" t="s">
        <v>2</v>
      </c>
      <c r="C17" s="8">
        <v>11237274</v>
      </c>
      <c r="D17" s="5">
        <f>Sources!O18</f>
        <v>110541</v>
      </c>
      <c r="E17" s="26">
        <f>(Sources!O18/C17)*100000</f>
        <v>983.69942745900835</v>
      </c>
      <c r="F17" s="8">
        <v>2022</v>
      </c>
      <c r="G17" s="11">
        <f t="shared" si="14"/>
        <v>17.993687792964735</v>
      </c>
      <c r="H17" s="14">
        <f>F17/Sources!O18</f>
        <v>1.8291855510625017E-2</v>
      </c>
      <c r="I17" s="48"/>
      <c r="J17" s="5">
        <v>149</v>
      </c>
      <c r="K17" s="6">
        <v>1082</v>
      </c>
      <c r="L17" s="6">
        <v>791</v>
      </c>
      <c r="M17" s="7">
        <v>0</v>
      </c>
      <c r="N17" s="6">
        <v>190</v>
      </c>
      <c r="O17" s="7">
        <v>109</v>
      </c>
      <c r="P17" s="13">
        <v>997</v>
      </c>
      <c r="Q17" s="6">
        <f>SUM(J17:P17)</f>
        <v>3318</v>
      </c>
      <c r="R17" s="6">
        <f>SUM(N17:O17)</f>
        <v>299</v>
      </c>
      <c r="S17" s="6">
        <f>P17</f>
        <v>997</v>
      </c>
      <c r="T17" s="7">
        <f t="shared" si="15"/>
        <v>4614</v>
      </c>
      <c r="U17" s="31">
        <f>T17/Sources!J38</f>
        <v>0.13833838035559021</v>
      </c>
      <c r="V17" s="42">
        <f t="shared" si="5"/>
        <v>0.43823146944083224</v>
      </c>
      <c r="W17" s="44">
        <f t="shared" si="6"/>
        <v>5.5397260273972604</v>
      </c>
      <c r="X17" s="52">
        <f t="shared" si="7"/>
        <v>38.884615384615387</v>
      </c>
      <c r="Y17" s="59">
        <f t="shared" si="8"/>
        <v>1.0286844708209693</v>
      </c>
      <c r="Z17" s="60"/>
    </row>
    <row r="18" spans="2:26" x14ac:dyDescent="0.25">
      <c r="B18" s="1" t="s">
        <v>1</v>
      </c>
      <c r="C18" s="8">
        <v>11311117</v>
      </c>
      <c r="D18" s="28"/>
      <c r="E18" s="26"/>
      <c r="F18" s="8"/>
      <c r="G18" s="11"/>
      <c r="H18" s="11"/>
      <c r="J18" s="5"/>
      <c r="K18" s="6"/>
      <c r="L18" s="6"/>
      <c r="M18" s="7"/>
      <c r="N18" s="6"/>
      <c r="O18" s="7"/>
      <c r="P18" s="13"/>
      <c r="Q18" s="6"/>
      <c r="R18" s="6"/>
      <c r="S18" s="6"/>
      <c r="T18" s="7"/>
      <c r="U18" s="30"/>
      <c r="V18" s="43"/>
      <c r="W18" s="45"/>
      <c r="X18" s="30"/>
      <c r="Y18" s="61"/>
      <c r="Z18" s="60"/>
    </row>
    <row r="19" spans="2:26" x14ac:dyDescent="0.25">
      <c r="B19" s="68">
        <v>2017</v>
      </c>
      <c r="C19" s="8">
        <v>11365834</v>
      </c>
      <c r="D19" s="73"/>
      <c r="E19" s="74"/>
      <c r="F19" s="8"/>
      <c r="G19" s="11"/>
      <c r="H19" s="11"/>
      <c r="J19" s="75"/>
      <c r="K19" s="6"/>
      <c r="L19" s="6"/>
      <c r="M19" s="75"/>
      <c r="N19" s="6"/>
      <c r="O19" s="75"/>
      <c r="P19" s="75"/>
      <c r="Q19" s="6"/>
      <c r="R19" s="6"/>
      <c r="S19" s="6"/>
      <c r="T19" s="75"/>
      <c r="U19" s="76"/>
      <c r="V19" s="77"/>
      <c r="W19" s="45"/>
      <c r="X19" s="76"/>
      <c r="Y19" s="78"/>
      <c r="Z19" s="78"/>
    </row>
    <row r="20" spans="2:26" x14ac:dyDescent="0.25">
      <c r="B20" s="15" t="s">
        <v>45</v>
      </c>
      <c r="C20" s="154" t="s">
        <v>49</v>
      </c>
      <c r="D20" s="154"/>
      <c r="E20" s="154"/>
      <c r="F20" s="154"/>
      <c r="G20" s="154"/>
      <c r="H20" s="154"/>
      <c r="I20" s="154"/>
      <c r="V20" s="36"/>
    </row>
    <row r="21" spans="2:26" ht="15" customHeight="1" x14ac:dyDescent="0.25">
      <c r="C21" s="12" t="s">
        <v>79</v>
      </c>
      <c r="E21" s="1"/>
      <c r="G21" s="1"/>
      <c r="H21" s="1"/>
      <c r="J21" s="134" t="s">
        <v>56</v>
      </c>
      <c r="K21" s="134"/>
      <c r="L21" s="134"/>
      <c r="M21" s="134"/>
      <c r="N21" s="134"/>
      <c r="O21" s="134"/>
      <c r="W21" s="149" t="s">
        <v>72</v>
      </c>
      <c r="X21" s="149"/>
      <c r="Y21" s="149"/>
      <c r="Z21" s="149"/>
    </row>
    <row r="22" spans="2:26" x14ac:dyDescent="0.25">
      <c r="C22" s="151" t="s">
        <v>80</v>
      </c>
      <c r="D22" s="151"/>
      <c r="E22" s="151"/>
      <c r="F22" s="151"/>
      <c r="G22" s="151"/>
      <c r="H22" s="151"/>
      <c r="I22" s="151"/>
      <c r="J22" s="134"/>
      <c r="K22" s="134"/>
      <c r="L22" s="134"/>
      <c r="M22" s="134"/>
      <c r="N22" s="134"/>
      <c r="O22" s="134"/>
      <c r="W22" s="63"/>
      <c r="X22" s="63"/>
      <c r="Y22" s="63"/>
      <c r="Z22" s="63"/>
    </row>
    <row r="23" spans="2:26" x14ac:dyDescent="0.25">
      <c r="C23" s="10"/>
      <c r="E23" s="10"/>
      <c r="G23" s="10"/>
      <c r="H23" s="10"/>
      <c r="J23" s="134"/>
      <c r="K23" s="134"/>
      <c r="L23" s="134"/>
      <c r="M23" s="134"/>
      <c r="N23" s="134"/>
      <c r="O23" s="134"/>
      <c r="P23" s="9"/>
      <c r="W23" s="134" t="s">
        <v>77</v>
      </c>
      <c r="X23" s="150"/>
      <c r="Y23" s="150"/>
      <c r="Z23" s="150"/>
    </row>
    <row r="24" spans="2:26" ht="15" customHeight="1" x14ac:dyDescent="0.25">
      <c r="J24" s="134"/>
      <c r="K24" s="134"/>
      <c r="L24" s="134"/>
      <c r="M24" s="134"/>
      <c r="N24" s="134"/>
      <c r="O24" s="134"/>
      <c r="W24" s="150"/>
      <c r="X24" s="150"/>
      <c r="Y24" s="150"/>
      <c r="Z24" s="150"/>
    </row>
    <row r="25" spans="2:26" x14ac:dyDescent="0.25">
      <c r="K25" s="6"/>
      <c r="W25" s="150"/>
      <c r="X25" s="150"/>
      <c r="Y25" s="150"/>
      <c r="Z25" s="150"/>
    </row>
    <row r="26" spans="2:26" x14ac:dyDescent="0.25">
      <c r="K26" s="6"/>
    </row>
    <row r="27" spans="2:26" x14ac:dyDescent="0.25">
      <c r="K27" s="6"/>
      <c r="W27" s="144" t="s">
        <v>76</v>
      </c>
      <c r="X27" s="144"/>
      <c r="Y27" s="144"/>
    </row>
    <row r="28" spans="2:26" x14ac:dyDescent="0.25">
      <c r="K28" s="6"/>
    </row>
    <row r="29" spans="2:26" x14ac:dyDescent="0.25">
      <c r="K29" s="6"/>
    </row>
    <row r="30" spans="2:26" x14ac:dyDescent="0.25">
      <c r="K30" s="6"/>
    </row>
    <row r="31" spans="2:26" x14ac:dyDescent="0.25">
      <c r="K31" s="6"/>
    </row>
    <row r="32" spans="2:26" x14ac:dyDescent="0.25">
      <c r="K32" s="6"/>
    </row>
    <row r="33" spans="11:11" x14ac:dyDescent="0.25">
      <c r="K33" s="6"/>
    </row>
    <row r="34" spans="11:11" x14ac:dyDescent="0.25">
      <c r="K34" s="6"/>
    </row>
    <row r="35" spans="11:11" x14ac:dyDescent="0.25">
      <c r="K35" s="6"/>
    </row>
    <row r="36" spans="11:11" x14ac:dyDescent="0.25">
      <c r="K36" s="6"/>
    </row>
    <row r="37" spans="11:11" x14ac:dyDescent="0.25">
      <c r="K37" s="6"/>
    </row>
  </sheetData>
  <mergeCells count="18">
    <mergeCell ref="F3:I3"/>
    <mergeCell ref="Y2:Z2"/>
    <mergeCell ref="Y3:Z3"/>
    <mergeCell ref="W27:Y27"/>
    <mergeCell ref="D3:E3"/>
    <mergeCell ref="J2:V2"/>
    <mergeCell ref="J21:O24"/>
    <mergeCell ref="W21:Z21"/>
    <mergeCell ref="W23:Z25"/>
    <mergeCell ref="C22:I22"/>
    <mergeCell ref="B3:C3"/>
    <mergeCell ref="C20:I20"/>
    <mergeCell ref="J3:M3"/>
    <mergeCell ref="D2:I2"/>
    <mergeCell ref="W2:X2"/>
    <mergeCell ref="W3:X3"/>
    <mergeCell ref="Q3:T3"/>
    <mergeCell ref="N3:O3"/>
  </mergeCells>
  <hyperlinks>
    <hyperlink ref="B5" r:id="rId1"/>
    <hyperlink ref="B6" r:id="rId2"/>
    <hyperlink ref="B7" r:id="rId3"/>
    <hyperlink ref="B8" r:id="rId4"/>
    <hyperlink ref="B9" r:id="rId5"/>
    <hyperlink ref="B10" r:id="rId6"/>
    <hyperlink ref="B12" r:id="rId7"/>
    <hyperlink ref="B13" r:id="rId8"/>
    <hyperlink ref="B11" r:id="rId9"/>
    <hyperlink ref="B14" r:id="rId10"/>
    <hyperlink ref="B15" r:id="rId11"/>
    <hyperlink ref="C21" r:id="rId12"/>
    <hyperlink ref="A1" location="Contents!A1" display="Contents"/>
    <hyperlink ref="B16:B17" r:id="rId13" display="2014"/>
    <hyperlink ref="C22:I22" r:id="rId14" display="Eurostat, Deaths by age, sex and NUTS2 Region (Accessed 2017-07-30)"/>
  </hyperlinks>
  <pageMargins left="0.7" right="0.7" top="0.75" bottom="0.75" header="0.3" footer="0.3"/>
  <pageSetup orientation="portrait" horizontalDpi="0" verticalDpi="0"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4"/>
  <sheetViews>
    <sheetView topLeftCell="A118" workbookViewId="0">
      <pane xSplit="2" topLeftCell="C1" activePane="topRight" state="frozen"/>
      <selection pane="topRight" activeCell="A82" sqref="A82"/>
    </sheetView>
  </sheetViews>
  <sheetFormatPr defaultRowHeight="15" x14ac:dyDescent="0.25"/>
  <cols>
    <col min="1" max="1" width="19.28515625" customWidth="1"/>
    <col min="2" max="2" width="26" style="80" customWidth="1"/>
  </cols>
  <sheetData>
    <row r="1" spans="1:48" ht="20.25" thickBot="1" x14ac:dyDescent="0.35">
      <c r="A1" s="83" t="s">
        <v>21</v>
      </c>
      <c r="B1" s="79" t="s">
        <v>82</v>
      </c>
      <c r="C1" s="99"/>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78"/>
      <c r="AT1" s="78"/>
      <c r="AU1" s="78"/>
      <c r="AV1" s="78"/>
    </row>
    <row r="2" spans="1:48" ht="15.75" thickTop="1" x14ac:dyDescent="0.25"/>
    <row r="3" spans="1:48" ht="18" thickBot="1" x14ac:dyDescent="0.35">
      <c r="A3" s="91" t="s">
        <v>81</v>
      </c>
      <c r="B3" s="81" t="s">
        <v>81</v>
      </c>
      <c r="C3" s="33"/>
      <c r="M3" s="33"/>
      <c r="W3" s="33"/>
    </row>
    <row r="4" spans="1:48" ht="15.75" thickTop="1" x14ac:dyDescent="0.25">
      <c r="A4" s="12" t="s">
        <v>22</v>
      </c>
    </row>
    <row r="5" spans="1:48" x14ac:dyDescent="0.25">
      <c r="A5" s="69" t="s">
        <v>60</v>
      </c>
      <c r="B5" s="93" t="s">
        <v>86</v>
      </c>
    </row>
    <row r="6" spans="1:48" x14ac:dyDescent="0.25">
      <c r="A6" s="92" t="s">
        <v>68</v>
      </c>
    </row>
    <row r="7" spans="1:48" ht="45" x14ac:dyDescent="0.25">
      <c r="B7" s="94" t="s">
        <v>91</v>
      </c>
    </row>
    <row r="9" spans="1:48" ht="45" x14ac:dyDescent="0.25">
      <c r="B9" s="95" t="s">
        <v>87</v>
      </c>
    </row>
    <row r="32" spans="3:23" x14ac:dyDescent="0.25">
      <c r="C32" s="33"/>
      <c r="M32" s="33"/>
      <c r="W32" s="34"/>
    </row>
    <row r="40" spans="1:2" ht="18" thickBot="1" x14ac:dyDescent="0.35">
      <c r="A40" s="91" t="s">
        <v>81</v>
      </c>
      <c r="B40" s="82" t="s">
        <v>22</v>
      </c>
    </row>
    <row r="41" spans="1:2" ht="15.75" thickTop="1" x14ac:dyDescent="0.25">
      <c r="A41" s="12" t="s">
        <v>22</v>
      </c>
    </row>
    <row r="42" spans="1:2" x14ac:dyDescent="0.25">
      <c r="A42" s="69" t="s">
        <v>60</v>
      </c>
      <c r="B42" s="96" t="s">
        <v>88</v>
      </c>
    </row>
    <row r="43" spans="1:2" x14ac:dyDescent="0.25">
      <c r="A43" s="92" t="s">
        <v>68</v>
      </c>
      <c r="B43" s="96" t="s">
        <v>89</v>
      </c>
    </row>
    <row r="44" spans="1:2" x14ac:dyDescent="0.25">
      <c r="B44" s="96" t="s">
        <v>90</v>
      </c>
    </row>
    <row r="55" spans="3:18" ht="15" customHeight="1" x14ac:dyDescent="0.25">
      <c r="D55" s="64"/>
      <c r="E55" s="64"/>
      <c r="F55" s="64"/>
      <c r="G55" s="64"/>
      <c r="H55" s="64"/>
      <c r="N55" s="64"/>
      <c r="O55" s="64"/>
      <c r="P55" s="64"/>
      <c r="Q55" s="64"/>
      <c r="R55" s="64"/>
    </row>
    <row r="56" spans="3:18" x14ac:dyDescent="0.25">
      <c r="C56" s="64"/>
      <c r="D56" s="64"/>
      <c r="E56" s="64"/>
      <c r="F56" s="64"/>
      <c r="G56" s="64"/>
      <c r="H56" s="64"/>
      <c r="M56" s="64"/>
      <c r="N56" s="64"/>
      <c r="O56" s="64"/>
      <c r="P56" s="64"/>
      <c r="Q56" s="64"/>
      <c r="R56" s="64"/>
    </row>
    <row r="57" spans="3:18" x14ac:dyDescent="0.25">
      <c r="C57" s="64"/>
      <c r="D57" s="64"/>
      <c r="E57" s="64"/>
      <c r="F57" s="64"/>
      <c r="G57" s="64"/>
      <c r="H57" s="64"/>
      <c r="M57" s="64"/>
      <c r="N57" s="64"/>
      <c r="O57" s="64"/>
      <c r="P57" s="64"/>
      <c r="Q57" s="64"/>
      <c r="R57" s="64"/>
    </row>
    <row r="58" spans="3:18" x14ac:dyDescent="0.25">
      <c r="C58" s="64"/>
      <c r="D58" s="64"/>
      <c r="E58" s="64"/>
      <c r="F58" s="64"/>
      <c r="G58" s="64"/>
      <c r="H58" s="64"/>
      <c r="M58" s="64"/>
      <c r="N58" s="64"/>
      <c r="O58" s="64"/>
      <c r="P58" s="64"/>
      <c r="Q58" s="64"/>
      <c r="R58" s="64"/>
    </row>
    <row r="61" spans="3:18" x14ac:dyDescent="0.25">
      <c r="C61" s="34"/>
    </row>
    <row r="80" spans="3:40" ht="39" customHeight="1" x14ac:dyDescent="0.25">
      <c r="C80" s="164" t="s">
        <v>56</v>
      </c>
      <c r="D80" s="134"/>
      <c r="E80" s="134"/>
      <c r="F80" s="134"/>
      <c r="G80" s="134"/>
      <c r="H80" s="134"/>
      <c r="I80" s="134"/>
      <c r="J80" s="134"/>
      <c r="K80" s="134"/>
      <c r="L80" s="134"/>
      <c r="M80" s="134"/>
      <c r="N80" s="134"/>
      <c r="P80" s="134" t="s">
        <v>56</v>
      </c>
      <c r="Q80" s="134"/>
      <c r="R80" s="134"/>
      <c r="S80" s="134"/>
      <c r="T80" s="134"/>
      <c r="U80" s="134"/>
      <c r="V80" s="134"/>
      <c r="W80" s="134"/>
      <c r="X80" s="134"/>
      <c r="Y80" s="134"/>
      <c r="Z80" s="134"/>
      <c r="AA80" s="134"/>
      <c r="AC80" s="134" t="s">
        <v>56</v>
      </c>
      <c r="AD80" s="134"/>
      <c r="AE80" s="134"/>
      <c r="AF80" s="134"/>
      <c r="AG80" s="134"/>
      <c r="AH80" s="134"/>
      <c r="AI80" s="134"/>
      <c r="AJ80" s="134"/>
      <c r="AK80" s="134"/>
      <c r="AL80" s="134"/>
      <c r="AM80" s="134"/>
      <c r="AN80" s="134"/>
    </row>
    <row r="81" spans="1:40" ht="19.5" customHeight="1" x14ac:dyDescent="0.25">
      <c r="C81" s="97"/>
      <c r="D81" s="64"/>
      <c r="E81" s="64"/>
      <c r="F81" s="64"/>
      <c r="G81" s="64"/>
      <c r="H81" s="64"/>
      <c r="I81" s="64"/>
      <c r="J81" s="64"/>
      <c r="K81" s="64"/>
      <c r="L81" s="64"/>
      <c r="M81" s="64"/>
      <c r="N81" s="64"/>
      <c r="P81" s="64"/>
      <c r="Q81" s="64"/>
      <c r="R81" s="64"/>
      <c r="S81" s="64"/>
      <c r="T81" s="64"/>
      <c r="U81" s="64"/>
      <c r="V81" s="64"/>
      <c r="W81" s="64"/>
      <c r="X81" s="64"/>
      <c r="Y81" s="64"/>
      <c r="Z81" s="64"/>
      <c r="AA81" s="64"/>
      <c r="AC81" s="64"/>
      <c r="AD81" s="64"/>
      <c r="AE81" s="64"/>
      <c r="AF81" s="64"/>
      <c r="AG81" s="64"/>
      <c r="AH81" s="64"/>
      <c r="AI81" s="64"/>
      <c r="AJ81" s="64"/>
      <c r="AK81" s="64"/>
      <c r="AL81" s="64"/>
      <c r="AM81" s="64"/>
      <c r="AN81" s="64"/>
    </row>
    <row r="82" spans="1:40" ht="18" thickBot="1" x14ac:dyDescent="0.35">
      <c r="A82" s="91" t="s">
        <v>81</v>
      </c>
      <c r="B82" s="90" t="s">
        <v>60</v>
      </c>
    </row>
    <row r="83" spans="1:40" ht="15.75" thickTop="1" x14ac:dyDescent="0.25">
      <c r="A83" s="12" t="s">
        <v>22</v>
      </c>
    </row>
    <row r="84" spans="1:40" x14ac:dyDescent="0.25">
      <c r="A84" s="69" t="s">
        <v>60</v>
      </c>
    </row>
    <row r="85" spans="1:40" x14ac:dyDescent="0.25">
      <c r="A85" s="92" t="s">
        <v>68</v>
      </c>
      <c r="C85" s="57"/>
    </row>
    <row r="123" spans="2:2" ht="18" thickBot="1" x14ac:dyDescent="0.35">
      <c r="B123" s="82" t="s">
        <v>68</v>
      </c>
    </row>
    <row r="124" spans="2:2" ht="15.75" thickTop="1" x14ac:dyDescent="0.25"/>
  </sheetData>
  <mergeCells count="3">
    <mergeCell ref="AC80:AN80"/>
    <mergeCell ref="P80:AA80"/>
    <mergeCell ref="C80:N80"/>
  </mergeCells>
  <hyperlinks>
    <hyperlink ref="A1" location="Contents!A1" display="Contents"/>
    <hyperlink ref="A3" location="Headings_Charts_Euthanasia" display="Euthanasia"/>
    <hyperlink ref="A4" location="Headings_Charts_Physicians_Involved" display="Physicians Involved"/>
    <hyperlink ref="A5" location="Headings_Charts_Frequency" display="Frequency"/>
    <hyperlink ref="A6" location="Headings_Charts_Review" display="Review"/>
    <hyperlink ref="A40" location="Headings_Charts_Euthanasia" display="Euthanasia"/>
    <hyperlink ref="A41" location="Headings_Charts_Physicians_Involved" display="Physicians Involved"/>
    <hyperlink ref="A42" location="Headings_Charts_Frequency" display="Frequency"/>
    <hyperlink ref="A43" location="Headings_Charts_Review" display="Review"/>
    <hyperlink ref="A82" location="Headings_Charts_Euthanasia" display="Euthanasia"/>
    <hyperlink ref="A83" location="Headings_Charts_Physicians_Involved" display="Physicians Involved"/>
    <hyperlink ref="A84" location="Headings_Charts_Frequency" display="Frequency"/>
    <hyperlink ref="A85" location="Headings_Charts_Review" display="Review"/>
    <hyperlink ref="B5" location="Chart_Euthanasia_Deaths" display="Total Deaths"/>
    <hyperlink ref="B7" location="Chart_Euthanasia_Rates" display="Euthanasia Rates: % All Deaths &amp; Per 100,000 Population"/>
    <hyperlink ref="B9" location="Chart_Euthanasia_And_Mortality_All_Causes" display="Euthanasia &amp; Mortality All Causes Per 100,000 Population"/>
    <hyperlink ref="B42" location="Chart_Physicians_Involved_By_Specialty" display="By Specialty"/>
    <hyperlink ref="B43" location="Chart_Number_Physicians_Involved" display="Total Number Involved"/>
    <hyperlink ref="B44" location="Chart_PerCent_Physicians_Involved" display="% of Physicians Involved"/>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opLeftCell="A10" workbookViewId="0">
      <pane xSplit="3" topLeftCell="D1" activePane="topRight" state="frozen"/>
      <selection pane="topRight" activeCell="K34" sqref="K34"/>
    </sheetView>
  </sheetViews>
  <sheetFormatPr defaultRowHeight="15" x14ac:dyDescent="0.25"/>
  <cols>
    <col min="1" max="1" width="15" customWidth="1"/>
    <col min="2" max="2" width="24" style="80" customWidth="1"/>
    <col min="3" max="3" width="9.85546875" customWidth="1"/>
    <col min="4" max="4" width="10.5703125" customWidth="1"/>
    <col min="5" max="5" width="14.140625" customWidth="1"/>
    <col min="6" max="6" width="15.7109375" customWidth="1"/>
    <col min="7" max="7" width="17.5703125" customWidth="1"/>
    <col min="8" max="8" width="14.85546875" customWidth="1"/>
    <col min="9" max="9" width="9.85546875" customWidth="1"/>
    <col min="10" max="10" width="12" customWidth="1"/>
    <col min="11" max="11" width="13.28515625" customWidth="1"/>
    <col min="12" max="12" width="9.5703125" customWidth="1"/>
    <col min="13" max="13" width="11.85546875" customWidth="1"/>
    <col min="14" max="14" width="16.140625" customWidth="1"/>
    <col min="15" max="15" width="15.85546875" customWidth="1"/>
  </cols>
  <sheetData>
    <row r="1" spans="1:16" ht="20.25" thickBot="1" x14ac:dyDescent="0.35">
      <c r="A1" s="83" t="s">
        <v>21</v>
      </c>
      <c r="B1" s="87" t="s">
        <v>83</v>
      </c>
    </row>
    <row r="2" spans="1:16" ht="15.75" thickTop="1" x14ac:dyDescent="0.25"/>
    <row r="3" spans="1:16" ht="15.75" thickBot="1" x14ac:dyDescent="0.3"/>
    <row r="4" spans="1:16" ht="21" thickTop="1" thickBot="1" x14ac:dyDescent="0.35">
      <c r="B4" s="65" t="s">
        <v>84</v>
      </c>
      <c r="C4" s="167" t="s">
        <v>39</v>
      </c>
      <c r="D4" s="168"/>
      <c r="E4" s="168"/>
      <c r="F4" s="168"/>
      <c r="G4" s="168"/>
      <c r="H4" s="168"/>
      <c r="I4" s="168"/>
      <c r="J4" s="168"/>
      <c r="K4" s="168"/>
      <c r="L4" s="168"/>
      <c r="M4" s="168"/>
      <c r="N4" s="168"/>
      <c r="O4" s="169"/>
    </row>
    <row r="5" spans="1:16" ht="18.75" thickTop="1" thickBot="1" x14ac:dyDescent="0.35">
      <c r="C5" s="84" t="s">
        <v>0</v>
      </c>
      <c r="D5" s="16" t="s">
        <v>27</v>
      </c>
      <c r="E5" s="16" t="s">
        <v>28</v>
      </c>
      <c r="F5" s="16" t="s">
        <v>29</v>
      </c>
      <c r="G5" s="16" t="s">
        <v>30</v>
      </c>
      <c r="H5" s="16" t="s">
        <v>32</v>
      </c>
      <c r="I5" s="16" t="s">
        <v>31</v>
      </c>
      <c r="J5" s="16" t="s">
        <v>33</v>
      </c>
      <c r="K5" s="16" t="s">
        <v>34</v>
      </c>
      <c r="L5" s="16" t="s">
        <v>36</v>
      </c>
      <c r="M5" s="16" t="s">
        <v>37</v>
      </c>
      <c r="N5" s="16" t="s">
        <v>35</v>
      </c>
      <c r="O5" s="20" t="s">
        <v>38</v>
      </c>
    </row>
    <row r="6" spans="1:16" ht="15.75" thickTop="1" x14ac:dyDescent="0.25">
      <c r="C6" s="85">
        <v>2003</v>
      </c>
      <c r="D6" s="55">
        <v>16591</v>
      </c>
      <c r="E6" s="55">
        <v>10343</v>
      </c>
      <c r="F6" s="55">
        <v>14106</v>
      </c>
      <c r="G6" s="55">
        <v>9810</v>
      </c>
      <c r="H6" s="55">
        <v>15449</v>
      </c>
      <c r="I6" s="55">
        <v>11717</v>
      </c>
      <c r="J6" s="55">
        <v>6653</v>
      </c>
      <c r="K6" s="55">
        <v>2541</v>
      </c>
      <c r="L6" s="55">
        <v>4816</v>
      </c>
      <c r="M6" s="55">
        <v>3263</v>
      </c>
      <c r="N6" s="55">
        <v>11750</v>
      </c>
      <c r="O6" s="56">
        <f t="shared" ref="O6:O16" si="0">SUM(D6:N6)</f>
        <v>107039</v>
      </c>
    </row>
    <row r="7" spans="1:16" x14ac:dyDescent="0.25">
      <c r="C7" s="86" t="s">
        <v>13</v>
      </c>
      <c r="D7" s="18">
        <v>15850</v>
      </c>
      <c r="E7" s="18">
        <v>9384</v>
      </c>
      <c r="F7" s="18">
        <v>13584</v>
      </c>
      <c r="G7" s="18">
        <v>9384</v>
      </c>
      <c r="H7" s="18">
        <v>14619</v>
      </c>
      <c r="I7" s="18">
        <v>10919</v>
      </c>
      <c r="J7" s="18">
        <v>6194</v>
      </c>
      <c r="K7" s="18">
        <v>2490</v>
      </c>
      <c r="L7" s="18">
        <v>4737</v>
      </c>
      <c r="M7" s="18">
        <v>3136</v>
      </c>
      <c r="N7" s="18">
        <v>11187</v>
      </c>
      <c r="O7" s="21">
        <f t="shared" si="0"/>
        <v>101484</v>
      </c>
      <c r="P7" s="53"/>
    </row>
    <row r="8" spans="1:16" x14ac:dyDescent="0.25">
      <c r="C8" s="86" t="s">
        <v>12</v>
      </c>
      <c r="D8" s="18">
        <v>15949</v>
      </c>
      <c r="E8" s="18">
        <v>9473</v>
      </c>
      <c r="F8" s="18">
        <v>13645</v>
      </c>
      <c r="G8" s="18">
        <v>9473</v>
      </c>
      <c r="H8" s="18">
        <v>14952</v>
      </c>
      <c r="I8" s="18">
        <v>11259</v>
      </c>
      <c r="J8" s="18">
        <v>6362</v>
      </c>
      <c r="K8" s="18">
        <v>2524</v>
      </c>
      <c r="L8" s="18">
        <v>4800</v>
      </c>
      <c r="M8" s="18">
        <v>3156</v>
      </c>
      <c r="N8" s="18">
        <v>11461</v>
      </c>
      <c r="O8" s="21">
        <f t="shared" si="0"/>
        <v>103054</v>
      </c>
      <c r="P8" s="53"/>
    </row>
    <row r="9" spans="1:16" x14ac:dyDescent="0.25">
      <c r="C9" s="86" t="s">
        <v>11</v>
      </c>
      <c r="D9" s="18">
        <v>15982</v>
      </c>
      <c r="E9" s="18">
        <v>9545</v>
      </c>
      <c r="F9" s="18">
        <v>13615</v>
      </c>
      <c r="G9" s="18">
        <v>9073</v>
      </c>
      <c r="H9" s="18">
        <v>14528</v>
      </c>
      <c r="I9" s="18">
        <v>11037</v>
      </c>
      <c r="J9" s="18">
        <v>6245</v>
      </c>
      <c r="K9" s="18">
        <v>2489</v>
      </c>
      <c r="L9" s="18">
        <v>4643</v>
      </c>
      <c r="M9" s="18">
        <v>3166</v>
      </c>
      <c r="N9" s="18">
        <v>11264</v>
      </c>
      <c r="O9" s="21">
        <f t="shared" si="0"/>
        <v>101587</v>
      </c>
      <c r="P9" s="53"/>
    </row>
    <row r="10" spans="1:16" x14ac:dyDescent="0.25">
      <c r="C10" s="86" t="s">
        <v>10</v>
      </c>
      <c r="D10" s="18">
        <v>15590</v>
      </c>
      <c r="E10" s="18">
        <v>9151</v>
      </c>
      <c r="F10" s="18">
        <v>13457</v>
      </c>
      <c r="G10" s="18">
        <v>9068</v>
      </c>
      <c r="H10" s="18">
        <v>14439</v>
      </c>
      <c r="I10" s="18">
        <v>11272</v>
      </c>
      <c r="J10" s="18">
        <v>6287</v>
      </c>
      <c r="K10" s="18">
        <v>2488</v>
      </c>
      <c r="L10" s="18">
        <v>4515</v>
      </c>
      <c r="M10" s="18">
        <v>3149</v>
      </c>
      <c r="N10" s="18">
        <v>11242</v>
      </c>
      <c r="O10" s="21">
        <f t="shared" si="0"/>
        <v>100658</v>
      </c>
      <c r="P10" s="53"/>
    </row>
    <row r="11" spans="1:16" x14ac:dyDescent="0.25">
      <c r="C11" s="86" t="s">
        <v>9</v>
      </c>
      <c r="D11" s="18">
        <v>16086</v>
      </c>
      <c r="E11" s="18">
        <v>9517</v>
      </c>
      <c r="F11" s="18">
        <v>13740</v>
      </c>
      <c r="G11" s="18">
        <v>9523</v>
      </c>
      <c r="H11" s="18">
        <v>14968</v>
      </c>
      <c r="I11" s="18">
        <v>11469</v>
      </c>
      <c r="J11" s="18">
        <v>6597</v>
      </c>
      <c r="K11" s="18">
        <v>2603</v>
      </c>
      <c r="L11" s="18">
        <v>4827</v>
      </c>
      <c r="M11" s="18">
        <v>3443</v>
      </c>
      <c r="N11" s="18">
        <v>11814</v>
      </c>
      <c r="O11" s="21">
        <f t="shared" si="0"/>
        <v>104587</v>
      </c>
      <c r="P11" s="54"/>
    </row>
    <row r="12" spans="1:16" x14ac:dyDescent="0.25">
      <c r="C12" s="86" t="s">
        <v>8</v>
      </c>
      <c r="D12" s="18">
        <v>16415</v>
      </c>
      <c r="E12" s="18">
        <v>9552</v>
      </c>
      <c r="F12" s="18">
        <v>13752</v>
      </c>
      <c r="G12" s="18">
        <v>9552</v>
      </c>
      <c r="H12" s="18">
        <v>14834</v>
      </c>
      <c r="I12" s="18">
        <v>11358</v>
      </c>
      <c r="J12" s="18">
        <v>6673</v>
      </c>
      <c r="K12" s="18">
        <v>2550</v>
      </c>
      <c r="L12" s="18">
        <v>4758</v>
      </c>
      <c r="M12" s="18">
        <v>3243</v>
      </c>
      <c r="N12" s="18">
        <v>11940</v>
      </c>
      <c r="O12" s="21">
        <f t="shared" si="0"/>
        <v>104627</v>
      </c>
      <c r="P12" s="53"/>
    </row>
    <row r="13" spans="1:16" x14ac:dyDescent="0.25">
      <c r="C13" s="86" t="s">
        <v>7</v>
      </c>
      <c r="D13" s="18">
        <v>16389</v>
      </c>
      <c r="E13" s="18">
        <v>9433</v>
      </c>
      <c r="F13" s="18">
        <v>13786</v>
      </c>
      <c r="G13" s="18">
        <v>9679</v>
      </c>
      <c r="H13" s="18">
        <v>14724</v>
      </c>
      <c r="I13" s="18">
        <v>11589</v>
      </c>
      <c r="J13" s="18">
        <v>6742</v>
      </c>
      <c r="K13" s="18">
        <v>2612</v>
      </c>
      <c r="L13" s="18">
        <v>4850</v>
      </c>
      <c r="M13" s="18">
        <v>3309</v>
      </c>
      <c r="N13" s="18">
        <v>11981</v>
      </c>
      <c r="O13" s="21">
        <f t="shared" si="0"/>
        <v>105094</v>
      </c>
      <c r="P13" s="53"/>
    </row>
    <row r="14" spans="1:16" x14ac:dyDescent="0.25">
      <c r="C14" s="86" t="s">
        <v>6</v>
      </c>
      <c r="D14" s="18">
        <v>16052</v>
      </c>
      <c r="E14" s="18">
        <v>9089</v>
      </c>
      <c r="F14" s="18">
        <v>13886</v>
      </c>
      <c r="G14" s="18">
        <v>9588</v>
      </c>
      <c r="H14" s="18">
        <v>14677</v>
      </c>
      <c r="I14" s="18">
        <v>11579</v>
      </c>
      <c r="J14" s="18">
        <v>6840</v>
      </c>
      <c r="K14" s="18">
        <v>2583</v>
      </c>
      <c r="L14" s="18">
        <v>4834</v>
      </c>
      <c r="M14" s="18">
        <v>3301</v>
      </c>
      <c r="N14" s="18">
        <v>11863</v>
      </c>
      <c r="O14" s="21">
        <f t="shared" si="0"/>
        <v>104292</v>
      </c>
      <c r="P14" s="53"/>
    </row>
    <row r="15" spans="1:16" x14ac:dyDescent="0.25">
      <c r="C15" s="86" t="s">
        <v>5</v>
      </c>
      <c r="D15" s="18">
        <v>17177</v>
      </c>
      <c r="E15" s="18">
        <v>9697</v>
      </c>
      <c r="F15" s="18">
        <v>14454</v>
      </c>
      <c r="G15" s="18">
        <v>1011</v>
      </c>
      <c r="H15" s="18">
        <v>15170</v>
      </c>
      <c r="I15" s="18">
        <v>11809</v>
      </c>
      <c r="J15" s="18">
        <v>7210</v>
      </c>
      <c r="K15" s="18">
        <v>2660</v>
      </c>
      <c r="L15" s="18">
        <v>5108</v>
      </c>
      <c r="M15" s="18">
        <v>3487</v>
      </c>
      <c r="N15" s="18">
        <v>12293</v>
      </c>
      <c r="O15" s="21">
        <f t="shared" si="0"/>
        <v>100076</v>
      </c>
      <c r="P15" s="53"/>
    </row>
    <row r="16" spans="1:16" x14ac:dyDescent="0.25">
      <c r="C16" s="86" t="s">
        <v>4</v>
      </c>
      <c r="D16" s="18">
        <v>17049</v>
      </c>
      <c r="E16" s="18">
        <v>9406</v>
      </c>
      <c r="F16" s="18">
        <v>14532</v>
      </c>
      <c r="G16" s="18">
        <v>10178</v>
      </c>
      <c r="H16" s="18">
        <v>15252</v>
      </c>
      <c r="I16" s="18">
        <v>11706</v>
      </c>
      <c r="J16" s="18">
        <v>7164</v>
      </c>
      <c r="K16" s="18">
        <v>2706</v>
      </c>
      <c r="L16" s="18">
        <v>5250</v>
      </c>
      <c r="M16" s="18">
        <v>3375</v>
      </c>
      <c r="N16" s="18">
        <v>12716</v>
      </c>
      <c r="O16" s="21">
        <f t="shared" si="0"/>
        <v>109334</v>
      </c>
      <c r="P16" s="53"/>
    </row>
    <row r="17" spans="2:16" x14ac:dyDescent="0.25">
      <c r="C17" s="86" t="s">
        <v>3</v>
      </c>
      <c r="D17" s="18">
        <v>16389</v>
      </c>
      <c r="E17" s="18">
        <v>9040</v>
      </c>
      <c r="F17" s="18">
        <v>13696</v>
      </c>
      <c r="G17" s="18">
        <v>9780</v>
      </c>
      <c r="H17" s="18">
        <v>14602</v>
      </c>
      <c r="I17" s="18">
        <v>11274</v>
      </c>
      <c r="J17" s="18">
        <v>6914</v>
      </c>
      <c r="K17" s="18">
        <v>2520</v>
      </c>
      <c r="L17" s="18">
        <v>4966</v>
      </c>
      <c r="M17" s="18">
        <v>3492</v>
      </c>
      <c r="N17" s="18">
        <v>12082</v>
      </c>
      <c r="O17" s="21">
        <f t="shared" ref="O17" si="1">SUM(D17:N17)</f>
        <v>104755</v>
      </c>
      <c r="P17" s="53"/>
    </row>
    <row r="18" spans="2:16" x14ac:dyDescent="0.25">
      <c r="C18" s="86">
        <v>2015</v>
      </c>
      <c r="D18" s="18"/>
      <c r="E18" s="18"/>
      <c r="F18" s="18"/>
      <c r="G18" s="18"/>
      <c r="H18" s="18"/>
      <c r="I18" s="18"/>
      <c r="J18" s="18"/>
      <c r="K18" s="18"/>
      <c r="L18" s="18"/>
      <c r="M18" s="18"/>
      <c r="N18" s="18"/>
      <c r="O18" s="21">
        <v>110541</v>
      </c>
    </row>
    <row r="19" spans="2:16" x14ac:dyDescent="0.25">
      <c r="C19" s="86">
        <v>2016</v>
      </c>
      <c r="D19" s="18"/>
      <c r="E19" s="18"/>
      <c r="F19" s="18"/>
      <c r="G19" s="18"/>
      <c r="H19" s="18"/>
      <c r="I19" s="18"/>
      <c r="J19" s="18"/>
      <c r="K19" s="18"/>
      <c r="L19" s="18"/>
      <c r="M19" s="18"/>
      <c r="N19" s="18"/>
      <c r="O19" s="21"/>
    </row>
    <row r="20" spans="2:16" x14ac:dyDescent="0.25">
      <c r="C20" s="17"/>
      <c r="D20" s="17"/>
      <c r="E20" s="17"/>
      <c r="F20" s="17"/>
      <c r="G20" s="17"/>
      <c r="H20" s="17"/>
      <c r="I20" s="17"/>
      <c r="J20" s="17"/>
      <c r="K20" s="17"/>
      <c r="L20" s="17"/>
      <c r="M20" s="17"/>
      <c r="N20" s="17"/>
      <c r="O20" s="21"/>
      <c r="P20" s="53"/>
    </row>
    <row r="21" spans="2:16" x14ac:dyDescent="0.25">
      <c r="C21" s="17"/>
      <c r="D21" s="17"/>
      <c r="E21" s="17"/>
      <c r="F21" s="17"/>
      <c r="G21" s="17"/>
      <c r="H21" s="17"/>
      <c r="I21" s="17"/>
      <c r="J21" s="17"/>
      <c r="K21" s="17"/>
      <c r="L21" s="17"/>
      <c r="M21" s="17"/>
      <c r="N21" s="17"/>
      <c r="O21" s="21"/>
    </row>
    <row r="22" spans="2:16" x14ac:dyDescent="0.25">
      <c r="C22" s="88" t="s">
        <v>40</v>
      </c>
      <c r="D22" s="165" t="s">
        <v>80</v>
      </c>
      <c r="E22" s="165"/>
      <c r="F22" s="165"/>
      <c r="G22" s="165"/>
      <c r="H22" s="165"/>
      <c r="I22" s="165"/>
      <c r="J22" s="165"/>
      <c r="K22" s="17"/>
      <c r="L22" s="17"/>
      <c r="M22" s="17"/>
      <c r="N22" s="17"/>
      <c r="O22" s="21"/>
    </row>
    <row r="25" spans="2:16" ht="34.5" customHeight="1" thickBot="1" x14ac:dyDescent="0.3">
      <c r="B25" s="89" t="s">
        <v>85</v>
      </c>
      <c r="C25" s="118" t="s">
        <v>0</v>
      </c>
      <c r="D25" s="129" t="s">
        <v>98</v>
      </c>
      <c r="E25" s="72" t="s">
        <v>99</v>
      </c>
      <c r="F25" s="119" t="s">
        <v>100</v>
      </c>
      <c r="G25" s="72" t="s">
        <v>101</v>
      </c>
      <c r="H25" s="119" t="s">
        <v>102</v>
      </c>
      <c r="I25" s="120" t="s">
        <v>106</v>
      </c>
      <c r="J25" s="127" t="s">
        <v>105</v>
      </c>
    </row>
    <row r="26" spans="2:16" ht="15.75" thickTop="1" x14ac:dyDescent="0.25">
      <c r="C26" s="121" t="s">
        <v>103</v>
      </c>
      <c r="D26" s="130">
        <v>12346</v>
      </c>
      <c r="E26" s="122">
        <v>0</v>
      </c>
      <c r="F26" s="122">
        <f>+D26+E26</f>
        <v>12346</v>
      </c>
      <c r="G26" s="122">
        <v>16406</v>
      </c>
      <c r="H26" s="122">
        <v>1124</v>
      </c>
      <c r="I26" s="123">
        <f t="shared" ref="I26:I39" si="2">SUM(D26:H26)-F26</f>
        <v>29876</v>
      </c>
      <c r="J26" s="128">
        <v>29553</v>
      </c>
    </row>
    <row r="27" spans="2:16" x14ac:dyDescent="0.25">
      <c r="C27" s="121" t="s">
        <v>104</v>
      </c>
      <c r="D27" s="130">
        <v>12394</v>
      </c>
      <c r="E27" s="122">
        <v>0</v>
      </c>
      <c r="F27" s="122">
        <f>D27+E27</f>
        <v>12394</v>
      </c>
      <c r="G27" s="122">
        <v>16568</v>
      </c>
      <c r="H27" s="122">
        <v>1148</v>
      </c>
      <c r="I27" s="123">
        <f t="shared" si="2"/>
        <v>30110</v>
      </c>
      <c r="J27" s="128">
        <v>29663</v>
      </c>
    </row>
    <row r="28" spans="2:16" x14ac:dyDescent="0.25">
      <c r="C28" s="121" t="s">
        <v>13</v>
      </c>
      <c r="D28" s="130">
        <v>12412</v>
      </c>
      <c r="E28" s="122">
        <v>0</v>
      </c>
      <c r="F28" s="122">
        <f t="shared" ref="F28:F39" si="3">D28+E28</f>
        <v>12412</v>
      </c>
      <c r="G28" s="122">
        <v>16853</v>
      </c>
      <c r="H28" s="122">
        <v>1161</v>
      </c>
      <c r="I28" s="123">
        <f t="shared" si="2"/>
        <v>30426</v>
      </c>
      <c r="J28" s="128">
        <v>29903</v>
      </c>
    </row>
    <row r="29" spans="2:16" x14ac:dyDescent="0.25">
      <c r="C29" s="121" t="s">
        <v>12</v>
      </c>
      <c r="D29" s="130">
        <v>12405</v>
      </c>
      <c r="E29" s="122">
        <v>0</v>
      </c>
      <c r="F29" s="122">
        <f t="shared" si="3"/>
        <v>12405</v>
      </c>
      <c r="G29" s="122">
        <v>17172</v>
      </c>
      <c r="H29" s="122">
        <v>1174</v>
      </c>
      <c r="I29" s="123">
        <f t="shared" si="2"/>
        <v>30751</v>
      </c>
      <c r="J29" s="128">
        <v>30098</v>
      </c>
    </row>
    <row r="30" spans="2:16" x14ac:dyDescent="0.25">
      <c r="C30" s="121" t="s">
        <v>11</v>
      </c>
      <c r="D30" s="130">
        <v>12415</v>
      </c>
      <c r="E30" s="122">
        <v>0</v>
      </c>
      <c r="F30" s="122">
        <f t="shared" si="3"/>
        <v>12415</v>
      </c>
      <c r="G30" s="122">
        <v>17528</v>
      </c>
      <c r="H30" s="122">
        <v>1197</v>
      </c>
      <c r="I30" s="123">
        <f t="shared" si="2"/>
        <v>31140</v>
      </c>
      <c r="J30" s="128">
        <v>30450</v>
      </c>
    </row>
    <row r="31" spans="2:16" x14ac:dyDescent="0.25">
      <c r="C31" s="121" t="s">
        <v>10</v>
      </c>
      <c r="D31" s="130">
        <v>12336</v>
      </c>
      <c r="E31" s="122">
        <v>0</v>
      </c>
      <c r="F31" s="122">
        <f t="shared" si="3"/>
        <v>12336</v>
      </c>
      <c r="G31" s="122">
        <v>18059</v>
      </c>
      <c r="H31" s="122">
        <v>1236</v>
      </c>
      <c r="I31" s="123">
        <f t="shared" si="2"/>
        <v>31631</v>
      </c>
      <c r="J31" s="128">
        <v>30878</v>
      </c>
    </row>
    <row r="32" spans="2:16" x14ac:dyDescent="0.25">
      <c r="C32" s="121" t="s">
        <v>9</v>
      </c>
      <c r="D32" s="130">
        <v>12273</v>
      </c>
      <c r="E32" s="122">
        <v>0</v>
      </c>
      <c r="F32" s="122">
        <f t="shared" si="3"/>
        <v>12273</v>
      </c>
      <c r="G32" s="122">
        <v>18566</v>
      </c>
      <c r="H32" s="122">
        <v>1269</v>
      </c>
      <c r="I32" s="123">
        <f t="shared" si="2"/>
        <v>32108</v>
      </c>
      <c r="J32" s="128">
        <v>31280</v>
      </c>
    </row>
    <row r="33" spans="3:10" x14ac:dyDescent="0.25">
      <c r="C33" s="121" t="s">
        <v>8</v>
      </c>
      <c r="D33" s="130">
        <v>12286</v>
      </c>
      <c r="E33" s="122">
        <v>0</v>
      </c>
      <c r="F33" s="122">
        <f t="shared" si="3"/>
        <v>12286</v>
      </c>
      <c r="G33" s="122">
        <v>18852</v>
      </c>
      <c r="H33" s="122">
        <v>1301</v>
      </c>
      <c r="I33" s="123">
        <f t="shared" si="2"/>
        <v>32439</v>
      </c>
      <c r="J33" s="128">
        <v>31578</v>
      </c>
    </row>
    <row r="34" spans="3:10" x14ac:dyDescent="0.25">
      <c r="C34" s="121" t="s">
        <v>7</v>
      </c>
      <c r="D34" s="130">
        <v>12228</v>
      </c>
      <c r="E34" s="122">
        <v>0</v>
      </c>
      <c r="F34" s="122">
        <f t="shared" si="3"/>
        <v>12228</v>
      </c>
      <c r="G34" s="122">
        <v>19153</v>
      </c>
      <c r="H34" s="122">
        <v>1332</v>
      </c>
      <c r="I34" s="123">
        <f t="shared" si="2"/>
        <v>32713</v>
      </c>
      <c r="J34" s="128">
        <v>31815</v>
      </c>
    </row>
    <row r="35" spans="3:10" x14ac:dyDescent="0.25">
      <c r="C35" s="121" t="s">
        <v>6</v>
      </c>
      <c r="D35" s="130">
        <v>12290</v>
      </c>
      <c r="E35" s="122">
        <v>0</v>
      </c>
      <c r="F35" s="122">
        <f t="shared" si="3"/>
        <v>12290</v>
      </c>
      <c r="G35" s="122">
        <v>19492</v>
      </c>
      <c r="H35" s="122">
        <v>1350</v>
      </c>
      <c r="I35" s="123">
        <f t="shared" si="2"/>
        <v>33132</v>
      </c>
      <c r="J35" s="128">
        <v>32182</v>
      </c>
    </row>
    <row r="36" spans="3:10" x14ac:dyDescent="0.25">
      <c r="C36" s="121" t="s">
        <v>5</v>
      </c>
      <c r="D36" s="130">
        <v>12363</v>
      </c>
      <c r="E36" s="122">
        <v>0</v>
      </c>
      <c r="F36" s="122">
        <f t="shared" si="3"/>
        <v>12363</v>
      </c>
      <c r="G36" s="122">
        <v>19831</v>
      </c>
      <c r="H36" s="122">
        <v>1378</v>
      </c>
      <c r="I36" s="123">
        <f t="shared" si="2"/>
        <v>33572</v>
      </c>
      <c r="J36" s="128">
        <v>32583</v>
      </c>
    </row>
    <row r="37" spans="3:10" x14ac:dyDescent="0.25">
      <c r="C37" s="121" t="s">
        <v>4</v>
      </c>
      <c r="D37" s="130">
        <v>12483</v>
      </c>
      <c r="E37" s="122">
        <v>0</v>
      </c>
      <c r="F37" s="122">
        <f t="shared" si="3"/>
        <v>12483</v>
      </c>
      <c r="G37" s="122">
        <v>20108</v>
      </c>
      <c r="H37" s="122">
        <v>1414</v>
      </c>
      <c r="I37" s="123">
        <f t="shared" si="2"/>
        <v>34005</v>
      </c>
      <c r="J37" s="128">
        <v>32999</v>
      </c>
    </row>
    <row r="38" spans="3:10" x14ac:dyDescent="0.25">
      <c r="C38" s="121" t="s">
        <v>3</v>
      </c>
      <c r="D38" s="130">
        <v>12560</v>
      </c>
      <c r="E38" s="122">
        <v>0</v>
      </c>
      <c r="F38" s="122">
        <f t="shared" si="3"/>
        <v>12560</v>
      </c>
      <c r="G38" s="122">
        <v>20389</v>
      </c>
      <c r="H38" s="122">
        <v>1429</v>
      </c>
      <c r="I38" s="123">
        <f t="shared" si="2"/>
        <v>34378</v>
      </c>
      <c r="J38" s="128">
        <v>33353</v>
      </c>
    </row>
    <row r="39" spans="3:10" x14ac:dyDescent="0.25">
      <c r="C39" s="121" t="s">
        <v>2</v>
      </c>
      <c r="D39" s="130">
        <v>12693</v>
      </c>
      <c r="E39" s="122">
        <v>0</v>
      </c>
      <c r="F39" s="122">
        <f t="shared" si="3"/>
        <v>12693</v>
      </c>
      <c r="G39" s="122">
        <v>20881</v>
      </c>
      <c r="H39" s="122">
        <v>1482</v>
      </c>
      <c r="I39" s="123">
        <f t="shared" si="2"/>
        <v>35056</v>
      </c>
      <c r="J39" s="128">
        <v>34020</v>
      </c>
    </row>
    <row r="40" spans="3:10" x14ac:dyDescent="0.25">
      <c r="C40" s="121" t="s">
        <v>1</v>
      </c>
      <c r="D40" s="130"/>
      <c r="E40" s="122"/>
      <c r="F40" s="122"/>
      <c r="G40" s="122"/>
      <c r="H40" s="122"/>
      <c r="I40" s="123"/>
      <c r="J40" s="128"/>
    </row>
    <row r="41" spans="3:10" x14ac:dyDescent="0.25">
      <c r="C41" s="121"/>
      <c r="D41" s="71"/>
      <c r="E41" s="71"/>
      <c r="F41" s="71"/>
      <c r="G41" s="71"/>
      <c r="H41" s="122"/>
      <c r="I41" s="19"/>
      <c r="J41" s="124"/>
    </row>
    <row r="42" spans="3:10" x14ac:dyDescent="0.25">
      <c r="C42" s="126" t="s">
        <v>107</v>
      </c>
      <c r="D42" s="165" t="s">
        <v>109</v>
      </c>
      <c r="E42" s="165"/>
      <c r="F42" s="165"/>
      <c r="G42" s="165"/>
      <c r="H42" s="122"/>
      <c r="I42" s="19"/>
      <c r="J42" s="19"/>
    </row>
    <row r="43" spans="3:10" x14ac:dyDescent="0.25">
      <c r="C43" s="125"/>
      <c r="D43" s="166" t="s">
        <v>108</v>
      </c>
      <c r="E43" s="166"/>
      <c r="F43" s="166"/>
      <c r="G43" s="166"/>
      <c r="H43" s="70"/>
      <c r="I43" s="70"/>
      <c r="J43" s="70"/>
    </row>
  </sheetData>
  <mergeCells count="4">
    <mergeCell ref="D42:G42"/>
    <mergeCell ref="D43:G43"/>
    <mergeCell ref="C4:O4"/>
    <mergeCell ref="D22:J22"/>
  </mergeCells>
  <hyperlinks>
    <hyperlink ref="A1" location="Contents!A1" display="Contents"/>
    <hyperlink ref="D22:J22" r:id="rId1" display="Eurostat, Deaths by age, sex and NUTS2 Region (Accessed 2017-07-30)"/>
    <hyperlink ref="D43:G43" r:id="rId2" display="**Eurostat Physicians by Sex and Age"/>
    <hyperlink ref="D42:G42" r:id="rId3" display="* Eurostat Physicians by Medical Specialt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25</vt:i4>
      </vt:variant>
    </vt:vector>
  </HeadingPairs>
  <TitlesOfParts>
    <vt:vector size="29" baseType="lpstr">
      <vt:lpstr>Contents</vt:lpstr>
      <vt:lpstr>Tables</vt:lpstr>
      <vt:lpstr>Charts</vt:lpstr>
      <vt:lpstr>Sources</vt:lpstr>
      <vt:lpstr>Chart_Euthanasia_And_Mortality_All_Causes</vt:lpstr>
      <vt:lpstr>Chart_Euthanasia_Deaths</vt:lpstr>
      <vt:lpstr>Chart_Euthanasia_Frequency</vt:lpstr>
      <vt:lpstr>Chart_Euthanasia_Rates</vt:lpstr>
      <vt:lpstr>Chart_Number_Physicians_Involved</vt:lpstr>
      <vt:lpstr>Chart_PerCent_Physicians_Involved</vt:lpstr>
      <vt:lpstr>Chart_Physicians_Involved_By_Specialty</vt:lpstr>
      <vt:lpstr>Chart_Review</vt:lpstr>
      <vt:lpstr>Headiing_Sources_Deaths_in_Belgium</vt:lpstr>
      <vt:lpstr>Heading_Sources_Number_of_Physicians_in_Belgium</vt:lpstr>
      <vt:lpstr>Headings_Charts_Euthanasia</vt:lpstr>
      <vt:lpstr>Headings_Charts_Frequency</vt:lpstr>
      <vt:lpstr>Headings_Charts_Physicians_Involved</vt:lpstr>
      <vt:lpstr>Headings_Charts_Review</vt:lpstr>
      <vt:lpstr>Table_1st_2nd_Other_Consultants</vt:lpstr>
      <vt:lpstr>Table_All_Deaths</vt:lpstr>
      <vt:lpstr>Table_Annual_Average__Caseload</vt:lpstr>
      <vt:lpstr>Table_Euthanasia_As_PerCent_All_Deaths</vt:lpstr>
      <vt:lpstr>Table_Euthanasia_Deaths</vt:lpstr>
      <vt:lpstr>Table_Euthanasia_Frequency</vt:lpstr>
      <vt:lpstr>Table_Euthansia_Per_100_000_Population</vt:lpstr>
      <vt:lpstr>Table_Percent_Physicians_Involved</vt:lpstr>
      <vt:lpstr>Table_Physicians_Involved</vt:lpstr>
      <vt:lpstr>Table_Review</vt:lpstr>
      <vt:lpstr>Table_Total_Physicians_Involved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Project</dc:creator>
  <cp:lastModifiedBy>Project</cp:lastModifiedBy>
  <dcterms:created xsi:type="dcterms:W3CDTF">2016-08-24T18:05:06Z</dcterms:created>
  <dcterms:modified xsi:type="dcterms:W3CDTF">2017-08-29T20:19:47Z</dcterms:modified>
</cp:coreProperties>
</file>